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rignan-my.sharepoint.com/personal/n_gedeon_marignan_immo/Documents/Bureau/"/>
    </mc:Choice>
  </mc:AlternateContent>
  <xr:revisionPtr revIDLastSave="0" documentId="8_{C896D181-95E9-47CB-B212-2051E23375A5}" xr6:coauthVersionLast="47" xr6:coauthVersionMax="47" xr10:uidLastSave="{00000000-0000-0000-0000-000000000000}"/>
  <bookViews>
    <workbookView xWindow="9790" yWindow="10880" windowWidth="19420" windowHeight="10300" tabRatio="180" xr2:uid="{00000000-000D-0000-FFFF-FFFF00000000}"/>
  </bookViews>
  <sheets>
    <sheet name="Feuil1" sheetId="2" r:id="rId1"/>
  </sheets>
  <definedNames>
    <definedName name="_xlnm._FilterDatabase" localSheetId="0" hidden="1">Feuil1!$A$8:$AI$103</definedName>
    <definedName name="_xlnm.Print_Area" localSheetId="0">Feuil1!$A$1:$Y$55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0" i="2" l="1"/>
  <c r="AE29" i="2"/>
  <c r="AE30" i="2"/>
  <c r="AE31" i="2"/>
  <c r="AE97" i="2"/>
  <c r="AE98" i="2"/>
  <c r="AE32" i="2"/>
  <c r="AE33" i="2"/>
  <c r="AE34" i="2"/>
  <c r="AE35" i="2"/>
  <c r="AE99" i="2"/>
  <c r="AE74" i="2"/>
  <c r="AE36" i="2"/>
  <c r="AE37" i="2"/>
  <c r="AE38" i="2"/>
  <c r="AE100" i="2"/>
  <c r="AE75" i="2"/>
  <c r="AE39" i="2"/>
  <c r="AE40" i="2"/>
  <c r="AE41" i="2"/>
  <c r="AE42" i="2"/>
  <c r="AE76" i="2"/>
  <c r="AE43" i="2"/>
  <c r="AE44" i="2"/>
  <c r="AE45" i="2"/>
  <c r="AE77" i="2"/>
  <c r="AE46" i="2"/>
  <c r="AE78" i="2"/>
  <c r="AE79" i="2"/>
  <c r="AE47" i="2"/>
  <c r="AE80" i="2"/>
  <c r="AE81" i="2"/>
  <c r="AE82" i="2"/>
  <c r="AE48" i="2"/>
  <c r="AE83" i="2"/>
  <c r="AE101" i="2"/>
  <c r="AE84" i="2"/>
  <c r="AE102" i="2"/>
  <c r="AE49" i="2"/>
  <c r="AE50" i="2"/>
  <c r="AE85" i="2"/>
  <c r="AE86" i="2"/>
  <c r="AE87" i="2"/>
  <c r="AE103" i="2"/>
  <c r="AE51" i="2"/>
  <c r="AE88" i="2"/>
  <c r="AE89" i="2"/>
  <c r="AE90" i="2"/>
  <c r="X10" i="2" l="1"/>
  <c r="AC10" i="2" s="1"/>
  <c r="X29" i="2"/>
  <c r="AC29" i="2" s="1"/>
  <c r="X30" i="2"/>
  <c r="AC30" i="2" s="1"/>
  <c r="X31" i="2"/>
  <c r="AC31" i="2" s="1"/>
  <c r="X97" i="2"/>
  <c r="AC97" i="2" s="1"/>
  <c r="X98" i="2"/>
  <c r="AC98" i="2" s="1"/>
  <c r="X32" i="2"/>
  <c r="AC32" i="2" s="1"/>
  <c r="X33" i="2"/>
  <c r="AC33" i="2" s="1"/>
  <c r="X34" i="2"/>
  <c r="AC34" i="2" s="1"/>
  <c r="X35" i="2"/>
  <c r="AC35" i="2" s="1"/>
  <c r="X99" i="2"/>
  <c r="AC99" i="2" s="1"/>
  <c r="X74" i="2"/>
  <c r="AA74" i="2" s="1"/>
  <c r="X36" i="2"/>
  <c r="AC36" i="2" s="1"/>
  <c r="X37" i="2"/>
  <c r="AC37" i="2" s="1"/>
  <c r="X38" i="2"/>
  <c r="AC38" i="2" s="1"/>
  <c r="X100" i="2"/>
  <c r="AC100" i="2" s="1"/>
  <c r="X75" i="2"/>
  <c r="AC75" i="2" s="1"/>
  <c r="X39" i="2"/>
  <c r="AC39" i="2" s="1"/>
  <c r="X40" i="2"/>
  <c r="AC40" i="2" s="1"/>
  <c r="X41" i="2"/>
  <c r="AC41" i="2" s="1"/>
  <c r="X42" i="2"/>
  <c r="AC42" i="2" s="1"/>
  <c r="X76" i="2"/>
  <c r="AC76" i="2" s="1"/>
  <c r="X43" i="2"/>
  <c r="AC43" i="2" s="1"/>
  <c r="X44" i="2"/>
  <c r="Z44" i="2" s="1"/>
  <c r="AA44" i="2" s="1"/>
  <c r="X45" i="2"/>
  <c r="AC45" i="2" s="1"/>
  <c r="X77" i="2"/>
  <c r="AC77" i="2" s="1"/>
  <c r="X46" i="2"/>
  <c r="AC46" i="2" s="1"/>
  <c r="X78" i="2"/>
  <c r="AC78" i="2" s="1"/>
  <c r="X79" i="2"/>
  <c r="AC79" i="2" s="1"/>
  <c r="X47" i="2"/>
  <c r="AC47" i="2" s="1"/>
  <c r="X80" i="2"/>
  <c r="AA80" i="2" s="1"/>
  <c r="X81" i="2"/>
  <c r="Y81" i="2" s="1"/>
  <c r="X82" i="2"/>
  <c r="AC82" i="2" s="1"/>
  <c r="X48" i="2"/>
  <c r="AC48" i="2" s="1"/>
  <c r="X83" i="2"/>
  <c r="AC83" i="2" s="1"/>
  <c r="X101" i="2"/>
  <c r="AC101" i="2" s="1"/>
  <c r="X84" i="2"/>
  <c r="AC84" i="2" s="1"/>
  <c r="X102" i="2"/>
  <c r="AC102" i="2" s="1"/>
  <c r="X49" i="2"/>
  <c r="AC49" i="2" s="1"/>
  <c r="X50" i="2"/>
  <c r="AC50" i="2" s="1"/>
  <c r="X85" i="2"/>
  <c r="AC85" i="2" s="1"/>
  <c r="X86" i="2"/>
  <c r="AC86" i="2" s="1"/>
  <c r="X87" i="2"/>
  <c r="Y87" i="2" s="1"/>
  <c r="X103" i="2"/>
  <c r="AC103" i="2" s="1"/>
  <c r="X51" i="2"/>
  <c r="X88" i="2"/>
  <c r="AC88" i="2" s="1"/>
  <c r="X89" i="2"/>
  <c r="AC89" i="2" s="1"/>
  <c r="X90" i="2"/>
  <c r="AA90" i="2" s="1"/>
  <c r="M90" i="2"/>
  <c r="R90" i="2" s="1"/>
  <c r="M41" i="2"/>
  <c r="R41" i="2" s="1"/>
  <c r="M42" i="2"/>
  <c r="R42" i="2" s="1"/>
  <c r="M76" i="2"/>
  <c r="R76" i="2" s="1"/>
  <c r="M43" i="2"/>
  <c r="R43" i="2" s="1"/>
  <c r="M44" i="2"/>
  <c r="R44" i="2" s="1"/>
  <c r="M45" i="2"/>
  <c r="R45" i="2" s="1"/>
  <c r="M77" i="2"/>
  <c r="R77" i="2" s="1"/>
  <c r="M46" i="2"/>
  <c r="R46" i="2" s="1"/>
  <c r="M78" i="2"/>
  <c r="R78" i="2" s="1"/>
  <c r="M79" i="2"/>
  <c r="R79" i="2" s="1"/>
  <c r="M47" i="2"/>
  <c r="R47" i="2" s="1"/>
  <c r="M80" i="2"/>
  <c r="R80" i="2" s="1"/>
  <c r="M81" i="2"/>
  <c r="R81" i="2" s="1"/>
  <c r="M82" i="2"/>
  <c r="R82" i="2" s="1"/>
  <c r="M48" i="2"/>
  <c r="R48" i="2" s="1"/>
  <c r="M83" i="2"/>
  <c r="R83" i="2" s="1"/>
  <c r="M101" i="2"/>
  <c r="R101" i="2" s="1"/>
  <c r="M84" i="2"/>
  <c r="R84" i="2" s="1"/>
  <c r="M102" i="2"/>
  <c r="R102" i="2" s="1"/>
  <c r="M49" i="2"/>
  <c r="R49" i="2" s="1"/>
  <c r="M50" i="2"/>
  <c r="R50" i="2" s="1"/>
  <c r="M85" i="2"/>
  <c r="R85" i="2" s="1"/>
  <c r="M86" i="2"/>
  <c r="R86" i="2" s="1"/>
  <c r="M87" i="2"/>
  <c r="R87" i="2" s="1"/>
  <c r="M103" i="2"/>
  <c r="R103" i="2" s="1"/>
  <c r="M51" i="2"/>
  <c r="R51" i="2" s="1"/>
  <c r="M88" i="2"/>
  <c r="R88" i="2" s="1"/>
  <c r="M89" i="2"/>
  <c r="R89" i="2" s="1"/>
  <c r="M32" i="2"/>
  <c r="R32" i="2" s="1"/>
  <c r="M33" i="2"/>
  <c r="R33" i="2" s="1"/>
  <c r="M34" i="2"/>
  <c r="R34" i="2" s="1"/>
  <c r="M35" i="2"/>
  <c r="R35" i="2" s="1"/>
  <c r="M99" i="2"/>
  <c r="R99" i="2" s="1"/>
  <c r="M74" i="2"/>
  <c r="R74" i="2" s="1"/>
  <c r="M36" i="2"/>
  <c r="R36" i="2" s="1"/>
  <c r="M37" i="2"/>
  <c r="R37" i="2" s="1"/>
  <c r="M38" i="2"/>
  <c r="R38" i="2" s="1"/>
  <c r="M100" i="2"/>
  <c r="R100" i="2" s="1"/>
  <c r="M75" i="2"/>
  <c r="R75" i="2" s="1"/>
  <c r="M39" i="2"/>
  <c r="R39" i="2" s="1"/>
  <c r="M40" i="2"/>
  <c r="R40" i="2" s="1"/>
  <c r="M10" i="2"/>
  <c r="R10" i="2" s="1"/>
  <c r="M29" i="2"/>
  <c r="R29" i="2" s="1"/>
  <c r="M30" i="2"/>
  <c r="R30" i="2" s="1"/>
  <c r="M31" i="2"/>
  <c r="R31" i="2" s="1"/>
  <c r="M97" i="2"/>
  <c r="R97" i="2" s="1"/>
  <c r="M98" i="2"/>
  <c r="R98" i="2" s="1"/>
  <c r="AC51" i="2" l="1"/>
  <c r="Z51" i="2"/>
  <c r="Z34" i="2"/>
  <c r="AA34" i="2" s="1"/>
  <c r="Y44" i="2"/>
  <c r="AA101" i="2"/>
  <c r="AC90" i="2"/>
  <c r="AC44" i="2"/>
  <c r="Y82" i="2"/>
  <c r="Y90" i="2"/>
  <c r="Y74" i="2"/>
  <c r="AC74" i="2"/>
  <c r="Y89" i="2"/>
  <c r="Y83" i="2"/>
  <c r="Y43" i="2"/>
  <c r="Y99" i="2"/>
  <c r="AA89" i="2"/>
  <c r="AA83" i="2"/>
  <c r="Z43" i="2"/>
  <c r="AA43" i="2" s="1"/>
  <c r="AA99" i="2"/>
  <c r="Y34" i="2"/>
  <c r="Y101" i="2"/>
  <c r="Y88" i="2"/>
  <c r="Y48" i="2"/>
  <c r="Y76" i="2"/>
  <c r="Y35" i="2"/>
  <c r="AA88" i="2"/>
  <c r="Z48" i="2"/>
  <c r="AA48" i="2" s="1"/>
  <c r="AA76" i="2"/>
  <c r="Z35" i="2"/>
  <c r="AA35" i="2" s="1"/>
  <c r="AC87" i="2"/>
  <c r="Y42" i="2"/>
  <c r="AA82" i="2"/>
  <c r="Z42" i="2"/>
  <c r="AA42" i="2" s="1"/>
  <c r="Y103" i="2"/>
  <c r="Y41" i="2"/>
  <c r="Y33" i="2"/>
  <c r="AA81" i="2"/>
  <c r="Z33" i="2"/>
  <c r="AA33" i="2" s="1"/>
  <c r="AC81" i="2"/>
  <c r="Y80" i="2"/>
  <c r="Y40" i="2"/>
  <c r="Y32" i="2"/>
  <c r="AA87" i="2"/>
  <c r="Z32" i="2"/>
  <c r="AA32" i="2" s="1"/>
  <c r="Y86" i="2"/>
  <c r="Y47" i="2"/>
  <c r="Y39" i="2"/>
  <c r="Y98" i="2"/>
  <c r="AA86" i="2"/>
  <c r="Z47" i="2"/>
  <c r="AA47" i="2" s="1"/>
  <c r="Z39" i="2"/>
  <c r="AA39" i="2" s="1"/>
  <c r="AA98" i="2"/>
  <c r="Y51" i="2"/>
  <c r="AA103" i="2"/>
  <c r="Z41" i="2"/>
  <c r="AA41" i="2" s="1"/>
  <c r="Z40" i="2"/>
  <c r="AA40" i="2" s="1"/>
  <c r="AC80" i="2"/>
  <c r="Y85" i="2"/>
  <c r="Y79" i="2"/>
  <c r="Y75" i="2"/>
  <c r="Y97" i="2"/>
  <c r="AA85" i="2"/>
  <c r="AA79" i="2"/>
  <c r="AA75" i="2"/>
  <c r="AA97" i="2"/>
  <c r="Y50" i="2"/>
  <c r="Y78" i="2"/>
  <c r="Y100" i="2"/>
  <c r="Y31" i="2"/>
  <c r="Z50" i="2"/>
  <c r="AA50" i="2" s="1"/>
  <c r="AA78" i="2"/>
  <c r="AA100" i="2"/>
  <c r="Z31" i="2"/>
  <c r="AA31" i="2" s="1"/>
  <c r="Y49" i="2"/>
  <c r="Y46" i="2"/>
  <c r="Y38" i="2"/>
  <c r="Y30" i="2"/>
  <c r="Z49" i="2"/>
  <c r="AA49" i="2" s="1"/>
  <c r="Z46" i="2"/>
  <c r="AA46" i="2" s="1"/>
  <c r="Z38" i="2"/>
  <c r="AA38" i="2" s="1"/>
  <c r="Z30" i="2"/>
  <c r="AA30" i="2" s="1"/>
  <c r="Y102" i="2"/>
  <c r="Y77" i="2"/>
  <c r="Y37" i="2"/>
  <c r="Y29" i="2"/>
  <c r="AA102" i="2"/>
  <c r="AA77" i="2"/>
  <c r="Z37" i="2"/>
  <c r="AA37" i="2" s="1"/>
  <c r="Z29" i="2"/>
  <c r="AA29" i="2" s="1"/>
  <c r="Y84" i="2"/>
  <c r="Y45" i="2"/>
  <c r="Y36" i="2"/>
  <c r="Y10" i="2"/>
  <c r="AA84" i="2"/>
  <c r="Z45" i="2"/>
  <c r="AA45" i="2" s="1"/>
  <c r="Z36" i="2"/>
  <c r="AA36" i="2" s="1"/>
  <c r="Z10" i="2"/>
  <c r="AA10" i="2" s="1"/>
  <c r="X52" i="2" l="1"/>
  <c r="X12" i="2"/>
  <c r="Z12" i="2" s="1"/>
  <c r="X9" i="2"/>
  <c r="Z9" i="2" s="1"/>
  <c r="X13" i="2"/>
  <c r="Z13" i="2" s="1"/>
  <c r="X53" i="2"/>
  <c r="X54" i="2"/>
  <c r="X55" i="2"/>
  <c r="X14" i="2"/>
  <c r="Z14" i="2" s="1"/>
  <c r="X91" i="2"/>
  <c r="X56" i="2"/>
  <c r="X57" i="2"/>
  <c r="X15" i="2"/>
  <c r="Z15" i="2" s="1"/>
  <c r="X16" i="2"/>
  <c r="Z16" i="2" s="1"/>
  <c r="X58" i="2"/>
  <c r="X59" i="2"/>
  <c r="X60" i="2"/>
  <c r="X17" i="2"/>
  <c r="Z17" i="2" s="1"/>
  <c r="X92" i="2"/>
  <c r="X61" i="2"/>
  <c r="X62" i="2"/>
  <c r="X18" i="2"/>
  <c r="Z18" i="2" s="1"/>
  <c r="X19" i="2"/>
  <c r="Z19" i="2" s="1"/>
  <c r="X63" i="2"/>
  <c r="X64" i="2"/>
  <c r="X65" i="2"/>
  <c r="X20" i="2"/>
  <c r="Z20" i="2" s="1"/>
  <c r="X93" i="2"/>
  <c r="X66" i="2"/>
  <c r="X67" i="2"/>
  <c r="X21" i="2"/>
  <c r="Z21" i="2" s="1"/>
  <c r="X22" i="2"/>
  <c r="Z22" i="2" s="1"/>
  <c r="X68" i="2"/>
  <c r="X69" i="2"/>
  <c r="X70" i="2"/>
  <c r="X71" i="2"/>
  <c r="X94" i="2"/>
  <c r="X23" i="2"/>
  <c r="Z23" i="2" s="1"/>
  <c r="X24" i="2"/>
  <c r="Z24" i="2" s="1"/>
  <c r="X25" i="2"/>
  <c r="Z25" i="2" s="1"/>
  <c r="X95" i="2"/>
  <c r="X72" i="2"/>
  <c r="X26" i="2"/>
  <c r="Z26" i="2" s="1"/>
  <c r="X27" i="2"/>
  <c r="Z27" i="2" s="1"/>
  <c r="X28" i="2"/>
  <c r="Z28" i="2" s="1"/>
  <c r="X96" i="2"/>
  <c r="X73" i="2"/>
  <c r="X11" i="2"/>
  <c r="Z11" i="2" s="1"/>
  <c r="AE73" i="2" l="1"/>
  <c r="AC73" i="2"/>
  <c r="AA73" i="2"/>
  <c r="Y73" i="2"/>
  <c r="P73" i="2"/>
  <c r="M73" i="2" s="1"/>
  <c r="AE96" i="2"/>
  <c r="AC96" i="2"/>
  <c r="AA96" i="2"/>
  <c r="Y96" i="2"/>
  <c r="P96" i="2"/>
  <c r="M96" i="2" s="1"/>
  <c r="AE28" i="2"/>
  <c r="AC28" i="2"/>
  <c r="AA28" i="2"/>
  <c r="Y28" i="2"/>
  <c r="P28" i="2"/>
  <c r="M28" i="2" s="1"/>
  <c r="AE27" i="2"/>
  <c r="AC27" i="2"/>
  <c r="AA27" i="2"/>
  <c r="Y27" i="2"/>
  <c r="P27" i="2"/>
  <c r="M27" i="2" s="1"/>
  <c r="AE26" i="2"/>
  <c r="AC26" i="2"/>
  <c r="AA26" i="2"/>
  <c r="Y26" i="2"/>
  <c r="P26" i="2"/>
  <c r="M26" i="2" s="1"/>
  <c r="AE72" i="2"/>
  <c r="AC72" i="2"/>
  <c r="AA72" i="2"/>
  <c r="Y72" i="2"/>
  <c r="P72" i="2"/>
  <c r="M72" i="2" s="1"/>
  <c r="AE95" i="2"/>
  <c r="AC95" i="2"/>
  <c r="AA95" i="2"/>
  <c r="Y95" i="2"/>
  <c r="P95" i="2"/>
  <c r="M95" i="2" s="1"/>
  <c r="AE25" i="2"/>
  <c r="AC25" i="2"/>
  <c r="AA25" i="2"/>
  <c r="Y25" i="2"/>
  <c r="P25" i="2"/>
  <c r="M25" i="2" s="1"/>
  <c r="AE24" i="2"/>
  <c r="AC24" i="2"/>
  <c r="AA24" i="2"/>
  <c r="Y24" i="2"/>
  <c r="P24" i="2"/>
  <c r="M24" i="2" s="1"/>
  <c r="AE23" i="2"/>
  <c r="AC23" i="2"/>
  <c r="AA23" i="2"/>
  <c r="Y23" i="2"/>
  <c r="P23" i="2"/>
  <c r="M23" i="2" s="1"/>
  <c r="Q24" i="2" l="1"/>
  <c r="R24" i="2"/>
  <c r="Q25" i="2"/>
  <c r="R25" i="2"/>
  <c r="Q95" i="2"/>
  <c r="R95" i="2"/>
  <c r="Q26" i="2"/>
  <c r="R26" i="2"/>
  <c r="Q27" i="2"/>
  <c r="R27" i="2"/>
  <c r="Q72" i="2"/>
  <c r="R72" i="2"/>
  <c r="Q28" i="2"/>
  <c r="R28" i="2"/>
  <c r="Q96" i="2"/>
  <c r="R96" i="2"/>
  <c r="Q73" i="2"/>
  <c r="R73" i="2"/>
  <c r="Q23" i="2"/>
  <c r="R23" i="2"/>
  <c r="T23" i="2"/>
  <c r="U23" i="2" s="1"/>
  <c r="T25" i="2"/>
  <c r="U25" i="2" s="1"/>
  <c r="T72" i="2"/>
  <c r="U72" i="2" s="1"/>
  <c r="T26" i="2"/>
  <c r="U26" i="2" s="1"/>
  <c r="T27" i="2"/>
  <c r="U27" i="2" s="1"/>
  <c r="T96" i="2"/>
  <c r="U96" i="2" s="1"/>
  <c r="T28" i="2"/>
  <c r="U28" i="2" s="1"/>
  <c r="T24" i="2"/>
  <c r="U24" i="2" s="1"/>
  <c r="T95" i="2"/>
  <c r="U95" i="2" s="1"/>
  <c r="T73" i="2"/>
  <c r="U73" i="2" s="1"/>
  <c r="AE94" i="2"/>
  <c r="AC94" i="2"/>
  <c r="AA94" i="2"/>
  <c r="Y94" i="2"/>
  <c r="P94" i="2"/>
  <c r="M94" i="2" s="1"/>
  <c r="AE71" i="2"/>
  <c r="AC71" i="2"/>
  <c r="AA71" i="2"/>
  <c r="Y71" i="2"/>
  <c r="P71" i="2"/>
  <c r="M71" i="2" s="1"/>
  <c r="AE70" i="2"/>
  <c r="AC70" i="2"/>
  <c r="AA70" i="2"/>
  <c r="Y70" i="2"/>
  <c r="P70" i="2"/>
  <c r="M70" i="2" s="1"/>
  <c r="Q70" i="2" l="1"/>
  <c r="R70" i="2"/>
  <c r="Q71" i="2"/>
  <c r="R71" i="2"/>
  <c r="Q94" i="2"/>
  <c r="R94" i="2"/>
  <c r="T70" i="2"/>
  <c r="U70" i="2" s="1"/>
  <c r="T94" i="2"/>
  <c r="U94" i="2" s="1"/>
  <c r="T71" i="2"/>
  <c r="U71" i="2" s="1"/>
  <c r="AE59" i="2"/>
  <c r="AC59" i="2"/>
  <c r="AA59" i="2"/>
  <c r="Y59" i="2"/>
  <c r="P59" i="2"/>
  <c r="M59" i="2" s="1"/>
  <c r="AE58" i="2"/>
  <c r="AC58" i="2"/>
  <c r="AA58" i="2"/>
  <c r="Y58" i="2"/>
  <c r="P58" i="2"/>
  <c r="M58" i="2" s="1"/>
  <c r="AE16" i="2"/>
  <c r="AC16" i="2"/>
  <c r="AA16" i="2"/>
  <c r="Y16" i="2"/>
  <c r="P16" i="2"/>
  <c r="M16" i="2" s="1"/>
  <c r="AE15" i="2"/>
  <c r="AC15" i="2"/>
  <c r="AA15" i="2"/>
  <c r="Y15" i="2"/>
  <c r="P15" i="2"/>
  <c r="M15" i="2" s="1"/>
  <c r="AE69" i="2"/>
  <c r="AC69" i="2"/>
  <c r="AA69" i="2"/>
  <c r="Y69" i="2"/>
  <c r="P69" i="2"/>
  <c r="M69" i="2" s="1"/>
  <c r="AE68" i="2"/>
  <c r="AC68" i="2"/>
  <c r="AA68" i="2"/>
  <c r="Y68" i="2"/>
  <c r="P68" i="2"/>
  <c r="M68" i="2" s="1"/>
  <c r="AE22" i="2"/>
  <c r="AC22" i="2"/>
  <c r="AA22" i="2"/>
  <c r="Y22" i="2"/>
  <c r="P22" i="2"/>
  <c r="M22" i="2" s="1"/>
  <c r="AE21" i="2"/>
  <c r="AC21" i="2"/>
  <c r="AA21" i="2"/>
  <c r="Y21" i="2"/>
  <c r="P21" i="2"/>
  <c r="M21" i="2" s="1"/>
  <c r="AE57" i="2"/>
  <c r="AC57" i="2"/>
  <c r="AA57" i="2"/>
  <c r="Y57" i="2"/>
  <c r="P57" i="2"/>
  <c r="M57" i="2" s="1"/>
  <c r="AE56" i="2"/>
  <c r="AC56" i="2"/>
  <c r="AA56" i="2"/>
  <c r="Y56" i="2"/>
  <c r="P56" i="2"/>
  <c r="M56" i="2" s="1"/>
  <c r="AE91" i="2"/>
  <c r="AC91" i="2"/>
  <c r="AA91" i="2"/>
  <c r="Y91" i="2"/>
  <c r="P91" i="2"/>
  <c r="M91" i="2" s="1"/>
  <c r="AE14" i="2"/>
  <c r="AC14" i="2"/>
  <c r="AA14" i="2"/>
  <c r="Y14" i="2"/>
  <c r="P14" i="2"/>
  <c r="M14" i="2" s="1"/>
  <c r="Q14" i="2" l="1"/>
  <c r="R14" i="2"/>
  <c r="Q56" i="2"/>
  <c r="R56" i="2"/>
  <c r="Q57" i="2"/>
  <c r="R57" i="2"/>
  <c r="Q22" i="2"/>
  <c r="R22" i="2"/>
  <c r="Q68" i="2"/>
  <c r="R68" i="2"/>
  <c r="Q69" i="2"/>
  <c r="R69" i="2"/>
  <c r="Q16" i="2"/>
  <c r="R16" i="2"/>
  <c r="Q58" i="2"/>
  <c r="R58" i="2"/>
  <c r="Q91" i="2"/>
  <c r="R91" i="2"/>
  <c r="Q21" i="2"/>
  <c r="R21" i="2"/>
  <c r="Q15" i="2"/>
  <c r="R15" i="2"/>
  <c r="Q59" i="2"/>
  <c r="R59" i="2"/>
  <c r="T69" i="2"/>
  <c r="U69" i="2" s="1"/>
  <c r="T21" i="2"/>
  <c r="U21" i="2" s="1"/>
  <c r="T91" i="2"/>
  <c r="U91" i="2" s="1"/>
  <c r="T57" i="2"/>
  <c r="U57" i="2" s="1"/>
  <c r="T68" i="2"/>
  <c r="U68" i="2" s="1"/>
  <c r="T58" i="2"/>
  <c r="U58" i="2" s="1"/>
  <c r="T14" i="2"/>
  <c r="U14" i="2" s="1"/>
  <c r="T22" i="2"/>
  <c r="U22" i="2" s="1"/>
  <c r="T16" i="2"/>
  <c r="U16" i="2" s="1"/>
  <c r="T59" i="2"/>
  <c r="U59" i="2" s="1"/>
  <c r="T56" i="2"/>
  <c r="U56" i="2" s="1"/>
  <c r="T15" i="2"/>
  <c r="U15" i="2" s="1"/>
  <c r="AE67" i="2" l="1"/>
  <c r="AC67" i="2"/>
  <c r="AA67" i="2"/>
  <c r="Y67" i="2"/>
  <c r="P67" i="2"/>
  <c r="M67" i="2" s="1"/>
  <c r="AE66" i="2"/>
  <c r="AC66" i="2"/>
  <c r="AA66" i="2"/>
  <c r="Y66" i="2"/>
  <c r="P66" i="2"/>
  <c r="M66" i="2" s="1"/>
  <c r="AE93" i="2"/>
  <c r="AC93" i="2"/>
  <c r="AA93" i="2"/>
  <c r="Y93" i="2"/>
  <c r="P93" i="2"/>
  <c r="M93" i="2" s="1"/>
  <c r="AE20" i="2"/>
  <c r="AC20" i="2"/>
  <c r="AA20" i="2"/>
  <c r="Y20" i="2"/>
  <c r="P20" i="2"/>
  <c r="M20" i="2" s="1"/>
  <c r="AE65" i="2"/>
  <c r="AC65" i="2"/>
  <c r="AA65" i="2"/>
  <c r="Y65" i="2"/>
  <c r="P65" i="2"/>
  <c r="M65" i="2" s="1"/>
  <c r="AE64" i="2"/>
  <c r="AC64" i="2"/>
  <c r="AA64" i="2"/>
  <c r="Y64" i="2"/>
  <c r="P64" i="2"/>
  <c r="M64" i="2" s="1"/>
  <c r="AE63" i="2"/>
  <c r="AC63" i="2"/>
  <c r="AA63" i="2"/>
  <c r="Y63" i="2"/>
  <c r="P63" i="2"/>
  <c r="M63" i="2" s="1"/>
  <c r="AE55" i="2"/>
  <c r="AC55" i="2"/>
  <c r="AA55" i="2"/>
  <c r="Y55" i="2"/>
  <c r="P55" i="2"/>
  <c r="M55" i="2" s="1"/>
  <c r="AE54" i="2"/>
  <c r="AC54" i="2"/>
  <c r="AA54" i="2"/>
  <c r="Y54" i="2"/>
  <c r="P54" i="2"/>
  <c r="M54" i="2" s="1"/>
  <c r="AE53" i="2"/>
  <c r="AC53" i="2"/>
  <c r="AA53" i="2"/>
  <c r="Y53" i="2"/>
  <c r="P53" i="2"/>
  <c r="M53" i="2" s="1"/>
  <c r="AE13" i="2"/>
  <c r="AC13" i="2"/>
  <c r="AA13" i="2"/>
  <c r="Y13" i="2"/>
  <c r="P13" i="2"/>
  <c r="M13" i="2" s="1"/>
  <c r="Q13" i="2" l="1"/>
  <c r="R13" i="2"/>
  <c r="Q54" i="2"/>
  <c r="R54" i="2"/>
  <c r="Q63" i="2"/>
  <c r="R63" i="2"/>
  <c r="Q64" i="2"/>
  <c r="R64" i="2"/>
  <c r="Q20" i="2"/>
  <c r="R20" i="2"/>
  <c r="Q93" i="2"/>
  <c r="R93" i="2"/>
  <c r="Q67" i="2"/>
  <c r="R67" i="2"/>
  <c r="Q53" i="2"/>
  <c r="R53" i="2"/>
  <c r="Q55" i="2"/>
  <c r="R55" i="2"/>
  <c r="Q65" i="2"/>
  <c r="R65" i="2"/>
  <c r="Q66" i="2"/>
  <c r="R66" i="2"/>
  <c r="T55" i="2"/>
  <c r="U55" i="2" s="1"/>
  <c r="T67" i="2"/>
  <c r="U67" i="2" s="1"/>
  <c r="T53" i="2"/>
  <c r="U53" i="2" s="1"/>
  <c r="T20" i="2"/>
  <c r="U20" i="2" s="1"/>
  <c r="T54" i="2"/>
  <c r="U54" i="2" s="1"/>
  <c r="T13" i="2"/>
  <c r="U13" i="2" s="1"/>
  <c r="T93" i="2"/>
  <c r="U93" i="2" s="1"/>
  <c r="T65" i="2"/>
  <c r="U65" i="2" s="1"/>
  <c r="T63" i="2"/>
  <c r="U63" i="2" s="1"/>
  <c r="T66" i="2"/>
  <c r="U66" i="2" s="1"/>
  <c r="T64" i="2"/>
  <c r="U64" i="2" s="1"/>
  <c r="AE19" i="2"/>
  <c r="AC19" i="2"/>
  <c r="AA19" i="2"/>
  <c r="Y19" i="2"/>
  <c r="P19" i="2"/>
  <c r="M19" i="2" s="1"/>
  <c r="AE18" i="2"/>
  <c r="AC18" i="2"/>
  <c r="AA18" i="2"/>
  <c r="Y18" i="2"/>
  <c r="P18" i="2"/>
  <c r="M18" i="2" s="1"/>
  <c r="Q18" i="2" l="1"/>
  <c r="R18" i="2"/>
  <c r="Q19" i="2"/>
  <c r="R19" i="2"/>
  <c r="T19" i="2"/>
  <c r="U19" i="2" s="1"/>
  <c r="T18" i="2"/>
  <c r="U18" i="2" s="1"/>
  <c r="AE61" i="2"/>
  <c r="AA61" i="2"/>
  <c r="AC61" i="2"/>
  <c r="P61" i="2"/>
  <c r="M61" i="2" s="1"/>
  <c r="AE60" i="2"/>
  <c r="AA60" i="2"/>
  <c r="AC60" i="2"/>
  <c r="P60" i="2"/>
  <c r="M60" i="2" s="1"/>
  <c r="AE52" i="2"/>
  <c r="AA52" i="2"/>
  <c r="AC52" i="2"/>
  <c r="P52" i="2"/>
  <c r="M52" i="2" s="1"/>
  <c r="AE11" i="2"/>
  <c r="AA11" i="2"/>
  <c r="AC11" i="2"/>
  <c r="P11" i="2"/>
  <c r="M11" i="2" s="1"/>
  <c r="Q60" i="2" l="1"/>
  <c r="R60" i="2"/>
  <c r="Q52" i="2"/>
  <c r="R52" i="2"/>
  <c r="Q61" i="2"/>
  <c r="R61" i="2"/>
  <c r="Q11" i="2"/>
  <c r="R11" i="2"/>
  <c r="T52" i="2"/>
  <c r="U52" i="2" s="1"/>
  <c r="T61" i="2"/>
  <c r="U61" i="2" s="1"/>
  <c r="T60" i="2"/>
  <c r="U60" i="2" s="1"/>
  <c r="T11" i="2"/>
  <c r="U11" i="2" s="1"/>
  <c r="Y61" i="2"/>
  <c r="Y11" i="2"/>
  <c r="Y52" i="2"/>
  <c r="Y60" i="2"/>
  <c r="AA12" i="2" l="1"/>
  <c r="AA17" i="2"/>
  <c r="AA62" i="2"/>
  <c r="AA9" i="2"/>
  <c r="AA92" i="2"/>
  <c r="AE12" i="2" l="1"/>
  <c r="AE17" i="2"/>
  <c r="AE62" i="2"/>
  <c r="AE9" i="2"/>
  <c r="AE92" i="2"/>
  <c r="P12" i="2"/>
  <c r="P17" i="2"/>
  <c r="P62" i="2"/>
  <c r="P9" i="2"/>
  <c r="P92" i="2"/>
  <c r="AC12" i="2" l="1"/>
  <c r="AC17" i="2"/>
  <c r="AC62" i="2"/>
  <c r="AC9" i="2"/>
  <c r="AC92" i="2"/>
  <c r="Y92" i="2" l="1"/>
  <c r="Y9" i="2"/>
  <c r="Y62" i="2"/>
  <c r="Y17" i="2"/>
  <c r="Y12" i="2"/>
  <c r="T62" i="2" l="1"/>
  <c r="T17" i="2"/>
  <c r="T92" i="2"/>
  <c r="T12" i="2"/>
  <c r="T9" i="2"/>
  <c r="M92" i="2" l="1"/>
  <c r="M9" i="2"/>
  <c r="M62" i="2"/>
  <c r="Q62" i="2" l="1"/>
  <c r="R62" i="2"/>
  <c r="Q9" i="2"/>
  <c r="R9" i="2"/>
  <c r="Q92" i="2"/>
  <c r="R92" i="2"/>
  <c r="U92" i="2"/>
  <c r="U62" i="2"/>
  <c r="U9" i="2"/>
  <c r="U17" i="2" l="1"/>
  <c r="U12" i="2"/>
  <c r="M17" i="2" l="1"/>
  <c r="M12" i="2"/>
  <c r="Q12" i="2" l="1"/>
  <c r="R12" i="2"/>
  <c r="Q17" i="2"/>
  <c r="R17" i="2"/>
  <c r="AA51" i="2" l="1"/>
</calcChain>
</file>

<file path=xl/sharedStrings.xml><?xml version="1.0" encoding="utf-8"?>
<sst xmlns="http://schemas.openxmlformats.org/spreadsheetml/2006/main" count="353" uniqueCount="146">
  <si>
    <t>SURFACES</t>
  </si>
  <si>
    <t>Terrasse</t>
  </si>
  <si>
    <t>N°</t>
  </si>
  <si>
    <t>Type</t>
  </si>
  <si>
    <t>Habitable</t>
  </si>
  <si>
    <t>Pondérée</t>
  </si>
  <si>
    <t>Loyer / M²</t>
  </si>
  <si>
    <t>PV</t>
  </si>
  <si>
    <t>Renta</t>
  </si>
  <si>
    <t>Coeff</t>
  </si>
  <si>
    <t xml:space="preserve">DESIGNATION </t>
  </si>
  <si>
    <t>Etage</t>
  </si>
  <si>
    <t>Expo</t>
  </si>
  <si>
    <t>A</t>
  </si>
  <si>
    <t>LOYER TOTAL HC PARKING INCLUS</t>
  </si>
  <si>
    <t>B2</t>
  </si>
  <si>
    <t>A bis</t>
  </si>
  <si>
    <t>a</t>
  </si>
  <si>
    <t>LOYERS</t>
  </si>
  <si>
    <t>b</t>
  </si>
  <si>
    <t>c</t>
  </si>
  <si>
    <t>e</t>
  </si>
  <si>
    <t>d</t>
  </si>
  <si>
    <t>PARKING</t>
  </si>
  <si>
    <t>T1</t>
  </si>
  <si>
    <t>T2</t>
  </si>
  <si>
    <t>T3</t>
  </si>
  <si>
    <t>T4</t>
  </si>
  <si>
    <t>T5</t>
  </si>
  <si>
    <t>RDC</t>
  </si>
  <si>
    <t>Loyer typo</t>
  </si>
  <si>
    <t>LOYER MARCHE HC HORS PARKING</t>
  </si>
  <si>
    <t>LOYER PARKING</t>
  </si>
  <si>
    <t>Cave</t>
  </si>
  <si>
    <t>A plafond spécifique</t>
  </si>
  <si>
    <t>B1</t>
  </si>
  <si>
    <t>LOYER TOTAL HC PROPOSE</t>
  </si>
  <si>
    <t>Date de livraison :</t>
  </si>
  <si>
    <r>
      <t xml:space="preserve">LOYER </t>
    </r>
    <r>
      <rPr>
        <b/>
        <sz val="10"/>
        <color rgb="FFFFFF00"/>
        <rFont val="Calibri"/>
        <family val="2"/>
        <scheme val="minor"/>
      </rPr>
      <t>MEUBL</t>
    </r>
    <r>
      <rPr>
        <b/>
        <sz val="10"/>
        <color rgb="FFFFFF00"/>
        <rFont val="Calibri"/>
        <family val="2"/>
      </rPr>
      <t>É</t>
    </r>
    <r>
      <rPr>
        <b/>
        <sz val="10"/>
        <color rgb="FFFFFF00"/>
        <rFont val="Calibri"/>
        <family val="2"/>
        <scheme val="minor"/>
      </rPr>
      <t xml:space="preserve"> </t>
    </r>
    <r>
      <rPr>
        <b/>
        <sz val="10"/>
        <color theme="0"/>
        <rFont val="Calibri"/>
        <family val="2"/>
        <scheme val="minor"/>
      </rPr>
      <t>HC PARKING INCLUS</t>
    </r>
  </si>
  <si>
    <t>Loyer / typo source STELLA :</t>
  </si>
  <si>
    <t>Bât.</t>
  </si>
  <si>
    <r>
      <t>MEUBL</t>
    </r>
    <r>
      <rPr>
        <b/>
        <sz val="10"/>
        <rFont val="Calibri"/>
        <family val="2"/>
      </rPr>
      <t>É</t>
    </r>
    <r>
      <rPr>
        <b/>
        <sz val="9"/>
        <rFont val="Calibri"/>
        <family val="2"/>
      </rPr>
      <t>S</t>
    </r>
  </si>
  <si>
    <t>RENTABILITÉ</t>
  </si>
  <si>
    <t>Parking
1</t>
  </si>
  <si>
    <t>01-A001</t>
  </si>
  <si>
    <t>01-A002</t>
  </si>
  <si>
    <t>01-A003</t>
  </si>
  <si>
    <t>01-A004</t>
  </si>
  <si>
    <t>01-A005</t>
  </si>
  <si>
    <t>01-A006</t>
  </si>
  <si>
    <t>01-A007</t>
  </si>
  <si>
    <t>01-A008</t>
  </si>
  <si>
    <t>01-A101</t>
  </si>
  <si>
    <t>01-A102</t>
  </si>
  <si>
    <t>01-A103</t>
  </si>
  <si>
    <t>01-A104</t>
  </si>
  <si>
    <t>01-A105</t>
  </si>
  <si>
    <t>01-A106</t>
  </si>
  <si>
    <t>01-A107</t>
  </si>
  <si>
    <t>01-A108</t>
  </si>
  <si>
    <t>01-A109</t>
  </si>
  <si>
    <t>01-A201</t>
  </si>
  <si>
    <t>01-A202</t>
  </si>
  <si>
    <t>01-A203</t>
  </si>
  <si>
    <t>01-A204</t>
  </si>
  <si>
    <t>01-A205</t>
  </si>
  <si>
    <t>01-A206</t>
  </si>
  <si>
    <t>01-A207</t>
  </si>
  <si>
    <t>01-A208</t>
  </si>
  <si>
    <t>01-A209</t>
  </si>
  <si>
    <t>01-A301</t>
  </si>
  <si>
    <t>01-A302</t>
  </si>
  <si>
    <t>01-A303</t>
  </si>
  <si>
    <t>01-A304</t>
  </si>
  <si>
    <t>01-A305</t>
  </si>
  <si>
    <t>01-A306</t>
  </si>
  <si>
    <t>01-A307</t>
  </si>
  <si>
    <t>01-A308</t>
  </si>
  <si>
    <t>01-A309</t>
  </si>
  <si>
    <t>01-A403</t>
  </si>
  <si>
    <t>01-A404</t>
  </si>
  <si>
    <t>01-A405</t>
  </si>
  <si>
    <t>01-A406</t>
  </si>
  <si>
    <t>01-A407</t>
  </si>
  <si>
    <t>01-A501</t>
  </si>
  <si>
    <t>01-A502</t>
  </si>
  <si>
    <t>01-A503</t>
  </si>
  <si>
    <t>01-A504</t>
  </si>
  <si>
    <t>01-A505</t>
  </si>
  <si>
    <t>RESIDENCE DU CHATEAU</t>
  </si>
  <si>
    <t>SAVIGNY LE TEMPLE (77)</t>
  </si>
  <si>
    <t>01-A401 Duplex</t>
  </si>
  <si>
    <t>01-A402 Duplex</t>
  </si>
  <si>
    <t>Parking</t>
  </si>
  <si>
    <t>PLAFOND JEANBRUN</t>
  </si>
  <si>
    <t>B</t>
  </si>
  <si>
    <t>B001</t>
  </si>
  <si>
    <t>B003</t>
  </si>
  <si>
    <t>B004</t>
  </si>
  <si>
    <t>B005</t>
  </si>
  <si>
    <t>B007</t>
  </si>
  <si>
    <t>B102</t>
  </si>
  <si>
    <t>B107</t>
  </si>
  <si>
    <t>B108</t>
  </si>
  <si>
    <t>B109</t>
  </si>
  <si>
    <t>B201</t>
  </si>
  <si>
    <t>B202</t>
  </si>
  <si>
    <t>B204</t>
  </si>
  <si>
    <t>B206</t>
  </si>
  <si>
    <t>B207</t>
  </si>
  <si>
    <t>B208</t>
  </si>
  <si>
    <t>B302</t>
  </si>
  <si>
    <t>B304</t>
  </si>
  <si>
    <t>B305</t>
  </si>
  <si>
    <t>B306</t>
  </si>
  <si>
    <t>B307</t>
  </si>
  <si>
    <t>B308</t>
  </si>
  <si>
    <t>B402</t>
  </si>
  <si>
    <t>B404</t>
  </si>
  <si>
    <t>B504</t>
  </si>
  <si>
    <t>C001</t>
  </si>
  <si>
    <t>C</t>
  </si>
  <si>
    <t>C002</t>
  </si>
  <si>
    <t>C003</t>
  </si>
  <si>
    <t>C004</t>
  </si>
  <si>
    <t>C005</t>
  </si>
  <si>
    <t>C101</t>
  </si>
  <si>
    <t>C102</t>
  </si>
  <si>
    <t>C104</t>
  </si>
  <si>
    <t>C105</t>
  </si>
  <si>
    <t>C201</t>
  </si>
  <si>
    <t>C202</t>
  </si>
  <si>
    <t>C203</t>
  </si>
  <si>
    <t>C204</t>
  </si>
  <si>
    <t>C205</t>
  </si>
  <si>
    <t>C206</t>
  </si>
  <si>
    <t>C301</t>
  </si>
  <si>
    <t>C302</t>
  </si>
  <si>
    <t>C303</t>
  </si>
  <si>
    <t>C304</t>
  </si>
  <si>
    <t>C305</t>
  </si>
  <si>
    <t>C306</t>
  </si>
  <si>
    <t>C401</t>
  </si>
  <si>
    <t>C404</t>
  </si>
  <si>
    <t>C501</t>
  </si>
  <si>
    <t>Balcon/
Terrasse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</si>
</sst>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_F_-;\-* #,##0.00\ _F_-;_-* &quot;-&quot;??\ _F_-;_-@_-"/>
    <numFmt numFmtId="166" formatCode="#,##0&quot; €&quot;"/>
    <numFmt numFmtId="167" formatCode="0.0%"/>
    <numFmt numFmtId="168" formatCode="_-* #,##0.0\ _F_-;\-* #,##0.0\ _F_-;_-* &quot;-&quot;??\ _F_-;_-@_-"/>
    <numFmt numFmtId="169" formatCode="_-* #,##0\ [$€-40C]_-;\-* #,##0\ [$€-40C]_-;_-* &quot;-&quot;??\ [$€-40C]_-;_-@_-"/>
    <numFmt numFmtId="170" formatCode="0.000"/>
    <numFmt numFmtId="171" formatCode="0.0"/>
    <numFmt numFmtId="172" formatCode="_-* #,##0.00\ [$€-40C]_-;\-* #,##0.00\ [$€-40C]_-;_-* &quot;-&quot;??\ [$€-40C]_-;_-@_-"/>
  </numFmts>
  <fonts count="5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sz val="7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sz val="6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6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6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FF00"/>
      <name val="Calibri"/>
      <family val="2"/>
      <scheme val="minor"/>
    </font>
    <font>
      <b/>
      <sz val="10"/>
      <color rgb="FFFFFF00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b/>
      <sz val="10"/>
      <color theme="1"/>
      <name val="Calibri"/>
      <family val="2"/>
      <scheme val="minor"/>
    </font>
    <font>
      <sz val="10"/>
      <name val="Arial"/>
    </font>
    <font>
      <b/>
      <i/>
      <sz val="10"/>
      <name val="Calibri"/>
      <family val="2"/>
      <scheme val="minor"/>
    </font>
    <font>
      <b/>
      <i/>
      <sz val="10"/>
      <color theme="0"/>
      <name val="Arial"/>
      <family val="2"/>
    </font>
    <font>
      <b/>
      <i/>
      <sz val="10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7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theme="0"/>
      <name val="Arial"/>
      <family val="2"/>
    </font>
    <font>
      <i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i/>
      <sz val="7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23"/>
      </patternFill>
    </fill>
    <fill>
      <patternFill patternType="solid">
        <fgColor theme="1"/>
        <bgColor indexed="64"/>
      </patternFill>
    </fill>
    <fill>
      <patternFill patternType="solid">
        <fgColor rgb="FFF7E29F"/>
        <bgColor rgb="FFCA9D1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23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dotted">
        <color theme="0"/>
      </right>
      <top style="thin">
        <color rgb="FF002060"/>
      </top>
      <bottom style="thin">
        <color rgb="FF002060"/>
      </bottom>
      <diagonal/>
    </border>
    <border>
      <left style="dotted">
        <color theme="0"/>
      </left>
      <right style="dotted">
        <color theme="0"/>
      </right>
      <top style="thin">
        <color rgb="FF002060"/>
      </top>
      <bottom style="thin">
        <color rgb="FF002060"/>
      </bottom>
      <diagonal/>
    </border>
    <border>
      <left style="hair">
        <color theme="0"/>
      </left>
      <right style="dotted">
        <color theme="0"/>
      </right>
      <top style="thin">
        <color rgb="FF002060"/>
      </top>
      <bottom style="thin">
        <color indexed="64"/>
      </bottom>
      <diagonal/>
    </border>
    <border>
      <left style="dotted">
        <color theme="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6" fillId="0" borderId="0"/>
  </cellStyleXfs>
  <cellXfs count="186">
    <xf numFmtId="0" fontId="0" fillId="0" borderId="0" xfId="0"/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Continuous"/>
    </xf>
    <xf numFmtId="0" fontId="7" fillId="0" borderId="0" xfId="2" applyFont="1" applyAlignment="1">
      <alignment horizontal="center"/>
    </xf>
    <xf numFmtId="2" fontId="8" fillId="0" borderId="0" xfId="2" applyNumberFormat="1" applyFont="1" applyAlignment="1">
      <alignment horizontal="center"/>
    </xf>
    <xf numFmtId="0" fontId="4" fillId="0" borderId="0" xfId="2" applyFont="1"/>
    <xf numFmtId="0" fontId="10" fillId="0" borderId="0" xfId="2" applyFont="1" applyAlignment="1">
      <alignment vertical="top"/>
    </xf>
    <xf numFmtId="0" fontId="9" fillId="2" borderId="0" xfId="2" applyFont="1" applyFill="1"/>
    <xf numFmtId="0" fontId="10" fillId="2" borderId="0" xfId="2" applyFont="1" applyFill="1"/>
    <xf numFmtId="2" fontId="11" fillId="2" borderId="0" xfId="2" applyNumberFormat="1" applyFont="1" applyFill="1" applyAlignment="1">
      <alignment horizontal="center"/>
    </xf>
    <xf numFmtId="167" fontId="3" fillId="0" borderId="1" xfId="3" applyNumberFormat="1" applyFont="1" applyFill="1" applyBorder="1" applyAlignment="1">
      <alignment horizontal="center" vertical="center"/>
    </xf>
    <xf numFmtId="1" fontId="4" fillId="0" borderId="0" xfId="2" applyNumberFormat="1" applyFont="1" applyAlignment="1">
      <alignment vertical="center" wrapText="1"/>
    </xf>
    <xf numFmtId="0" fontId="14" fillId="0" borderId="0" xfId="2" applyFont="1" applyAlignment="1">
      <alignment vertical="center"/>
    </xf>
    <xf numFmtId="0" fontId="16" fillId="0" borderId="0" xfId="2" applyFont="1"/>
    <xf numFmtId="0" fontId="16" fillId="0" borderId="0" xfId="2" applyFont="1" applyAlignment="1">
      <alignment horizontal="left"/>
    </xf>
    <xf numFmtId="0" fontId="16" fillId="0" borderId="0" xfId="2" applyFont="1" applyAlignment="1">
      <alignment horizontal="centerContinuous"/>
    </xf>
    <xf numFmtId="0" fontId="16" fillId="0" borderId="0" xfId="2" applyFont="1" applyAlignment="1">
      <alignment horizontal="center"/>
    </xf>
    <xf numFmtId="0" fontId="16" fillId="2" borderId="0" xfId="2" applyFont="1" applyFill="1" applyAlignment="1">
      <alignment horizontal="left"/>
    </xf>
    <xf numFmtId="0" fontId="17" fillId="2" borderId="0" xfId="2" applyFont="1" applyFill="1"/>
    <xf numFmtId="0" fontId="18" fillId="0" borderId="0" xfId="2" applyFont="1" applyAlignment="1">
      <alignment vertical="top"/>
    </xf>
    <xf numFmtId="0" fontId="18" fillId="0" borderId="0" xfId="2" applyFont="1" applyAlignment="1">
      <alignment horizontal="left" vertical="top"/>
    </xf>
    <xf numFmtId="0" fontId="18" fillId="0" borderId="0" xfId="2" applyFont="1" applyAlignment="1">
      <alignment horizontal="centerContinuous" vertical="top"/>
    </xf>
    <xf numFmtId="0" fontId="20" fillId="0" borderId="0" xfId="2" applyFont="1" applyAlignment="1">
      <alignment horizontal="left" vertical="top"/>
    </xf>
    <xf numFmtId="0" fontId="20" fillId="0" borderId="0" xfId="2" applyFont="1" applyAlignment="1">
      <alignment horizontal="centerContinuous" vertical="top"/>
    </xf>
    <xf numFmtId="0" fontId="21" fillId="2" borderId="0" xfId="2" applyFont="1" applyFill="1" applyAlignment="1">
      <alignment vertical="top"/>
    </xf>
    <xf numFmtId="0" fontId="22" fillId="0" borderId="0" xfId="2" applyFont="1" applyAlignment="1">
      <alignment horizontal="left" vertical="center"/>
    </xf>
    <xf numFmtId="0" fontId="16" fillId="0" borderId="0" xfId="2" applyFont="1" applyAlignment="1">
      <alignment horizontal="centerContinuous" vertical="top"/>
    </xf>
    <xf numFmtId="0" fontId="23" fillId="0" borderId="0" xfId="2" applyFont="1" applyAlignment="1">
      <alignment horizontal="centerContinuous" vertical="center"/>
    </xf>
    <xf numFmtId="0" fontId="19" fillId="0" borderId="0" xfId="2" applyFont="1" applyAlignment="1">
      <alignment horizontal="centerContinuous" vertical="top"/>
    </xf>
    <xf numFmtId="0" fontId="23" fillId="0" borderId="0" xfId="2" applyFont="1" applyAlignment="1">
      <alignment horizontal="center" vertical="center"/>
    </xf>
    <xf numFmtId="0" fontId="23" fillId="0" borderId="0" xfId="2" applyFont="1" applyAlignment="1">
      <alignment vertical="center"/>
    </xf>
    <xf numFmtId="0" fontId="21" fillId="2" borderId="0" xfId="2" applyFont="1" applyFill="1" applyAlignment="1">
      <alignment vertical="center"/>
    </xf>
    <xf numFmtId="0" fontId="2" fillId="0" borderId="0" xfId="0" applyFont="1" applyAlignment="1">
      <alignment vertical="top"/>
    </xf>
    <xf numFmtId="1" fontId="13" fillId="0" borderId="0" xfId="0" applyNumberFormat="1" applyFont="1" applyAlignment="1">
      <alignment horizontal="right" vertical="center"/>
    </xf>
    <xf numFmtId="2" fontId="10" fillId="0" borderId="0" xfId="2" applyNumberFormat="1" applyFont="1" applyAlignment="1">
      <alignment vertical="center"/>
    </xf>
    <xf numFmtId="166" fontId="4" fillId="0" borderId="0" xfId="0" applyNumberFormat="1" applyFont="1" applyAlignment="1">
      <alignment horizontal="right" vertical="center"/>
    </xf>
    <xf numFmtId="168" fontId="4" fillId="0" borderId="1" xfId="1" applyNumberFormat="1" applyFont="1" applyFill="1" applyBorder="1" applyAlignment="1">
      <alignment vertical="center"/>
    </xf>
    <xf numFmtId="169" fontId="3" fillId="0" borderId="1" xfId="2" applyNumberFormat="1" applyFont="1" applyBorder="1" applyAlignment="1">
      <alignment horizontal="center" vertical="center"/>
    </xf>
    <xf numFmtId="0" fontId="12" fillId="0" borderId="0" xfId="0" applyFont="1" applyAlignment="1">
      <alignment vertical="top"/>
    </xf>
    <xf numFmtId="0" fontId="24" fillId="0" borderId="0" xfId="2" applyFont="1" applyAlignment="1">
      <alignment vertical="center"/>
    </xf>
    <xf numFmtId="0" fontId="24" fillId="2" borderId="0" xfId="2" applyFont="1" applyFill="1" applyAlignment="1">
      <alignment vertical="center"/>
    </xf>
    <xf numFmtId="0" fontId="25" fillId="0" borderId="0" xfId="2" applyFont="1" applyAlignment="1">
      <alignment vertical="top"/>
    </xf>
    <xf numFmtId="0" fontId="26" fillId="0" borderId="0" xfId="2" applyFont="1" applyAlignment="1">
      <alignment horizontal="left" vertical="top"/>
    </xf>
    <xf numFmtId="0" fontId="24" fillId="0" borderId="0" xfId="2" applyFont="1" applyAlignment="1">
      <alignment horizontal="center" vertical="center" wrapText="1"/>
    </xf>
    <xf numFmtId="0" fontId="24" fillId="2" borderId="0" xfId="2" applyFont="1" applyFill="1" applyAlignment="1">
      <alignment horizontal="center" vertical="center"/>
    </xf>
    <xf numFmtId="0" fontId="24" fillId="3" borderId="7" xfId="2" applyFont="1" applyFill="1" applyBorder="1" applyAlignment="1">
      <alignment horizontal="center" vertical="center" wrapText="1"/>
    </xf>
    <xf numFmtId="168" fontId="4" fillId="0" borderId="3" xfId="1" applyNumberFormat="1" applyFont="1" applyFill="1" applyBorder="1" applyAlignment="1">
      <alignment vertical="center"/>
    </xf>
    <xf numFmtId="0" fontId="24" fillId="3" borderId="8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right" vertical="top"/>
    </xf>
    <xf numFmtId="0" fontId="2" fillId="0" borderId="0" xfId="2" applyFont="1" applyAlignment="1">
      <alignment vertical="top"/>
    </xf>
    <xf numFmtId="0" fontId="0" fillId="0" borderId="0" xfId="2" applyFont="1" applyAlignment="1">
      <alignment horizontal="center" vertical="top"/>
    </xf>
    <xf numFmtId="0" fontId="2" fillId="0" borderId="0" xfId="2" applyFont="1" applyAlignment="1">
      <alignment horizontal="center" vertical="top"/>
    </xf>
    <xf numFmtId="0" fontId="0" fillId="0" borderId="0" xfId="2" applyFont="1" applyAlignment="1">
      <alignment horizontal="right" vertical="top"/>
    </xf>
    <xf numFmtId="0" fontId="28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8" fontId="7" fillId="0" borderId="0" xfId="2" applyNumberFormat="1" applyFont="1" applyAlignment="1">
      <alignment vertical="center"/>
    </xf>
    <xf numFmtId="0" fontId="7" fillId="0" borderId="0" xfId="2" applyFont="1" applyAlignment="1">
      <alignment vertical="center" wrapText="1"/>
    </xf>
    <xf numFmtId="170" fontId="7" fillId="0" borderId="0" xfId="2" applyNumberFormat="1" applyFont="1" applyAlignment="1">
      <alignment vertical="center"/>
    </xf>
    <xf numFmtId="0" fontId="4" fillId="2" borderId="1" xfId="2" applyFont="1" applyFill="1" applyBorder="1" applyAlignment="1">
      <alignment horizontal="center" vertical="center"/>
    </xf>
    <xf numFmtId="6" fontId="4" fillId="2" borderId="1" xfId="0" applyNumberFormat="1" applyFont="1" applyFill="1" applyBorder="1" applyAlignment="1">
      <alignment horizontal="center"/>
    </xf>
    <xf numFmtId="171" fontId="2" fillId="4" borderId="0" xfId="6" applyNumberFormat="1" applyFont="1" applyFill="1" applyAlignment="1">
      <alignment vertical="top"/>
    </xf>
    <xf numFmtId="2" fontId="4" fillId="5" borderId="10" xfId="5" applyNumberFormat="1" applyFont="1" applyFill="1" applyBorder="1" applyAlignment="1" applyProtection="1">
      <alignment horizontal="center"/>
    </xf>
    <xf numFmtId="2" fontId="3" fillId="0" borderId="4" xfId="2" applyNumberFormat="1" applyFont="1" applyBorder="1" applyAlignment="1">
      <alignment horizontal="center" vertical="center"/>
    </xf>
    <xf numFmtId="0" fontId="29" fillId="0" borderId="0" xfId="2" applyFont="1" applyAlignment="1">
      <alignment horizontal="centerContinuous"/>
    </xf>
    <xf numFmtId="0" fontId="30" fillId="0" borderId="0" xfId="2" applyFont="1" applyAlignment="1">
      <alignment vertical="center"/>
    </xf>
    <xf numFmtId="0" fontId="31" fillId="0" borderId="0" xfId="2" applyFont="1" applyAlignment="1">
      <alignment vertical="center"/>
    </xf>
    <xf numFmtId="0" fontId="32" fillId="0" borderId="0" xfId="2" applyFont="1" applyAlignment="1">
      <alignment vertical="top"/>
    </xf>
    <xf numFmtId="0" fontId="33" fillId="0" borderId="0" xfId="2" applyFont="1" applyAlignment="1">
      <alignment horizontal="centerContinuous" vertical="top"/>
    </xf>
    <xf numFmtId="0" fontId="33" fillId="0" borderId="0" xfId="2" applyFont="1" applyAlignment="1">
      <alignment horizontal="left" vertical="top"/>
    </xf>
    <xf numFmtId="0" fontId="33" fillId="0" borderId="0" xfId="2" applyFont="1" applyAlignment="1">
      <alignment horizontal="center" vertical="top"/>
    </xf>
    <xf numFmtId="0" fontId="34" fillId="0" borderId="0" xfId="2" applyFont="1" applyAlignment="1">
      <alignment horizontal="centerContinuous" vertical="top"/>
    </xf>
    <xf numFmtId="0" fontId="34" fillId="0" borderId="0" xfId="2" applyFont="1" applyAlignment="1">
      <alignment horizontal="left" vertical="top"/>
    </xf>
    <xf numFmtId="0" fontId="34" fillId="0" borderId="0" xfId="2" applyFont="1" applyAlignment="1">
      <alignment horizontal="center" vertical="top"/>
    </xf>
    <xf numFmtId="0" fontId="35" fillId="0" borderId="0" xfId="2" applyFont="1" applyAlignment="1">
      <alignment horizontal="left" vertical="top"/>
    </xf>
    <xf numFmtId="0" fontId="36" fillId="0" borderId="0" xfId="2" applyFont="1" applyAlignment="1">
      <alignment horizontal="centerContinuous" vertical="top"/>
    </xf>
    <xf numFmtId="0" fontId="36" fillId="0" borderId="0" xfId="2" applyFont="1" applyAlignment="1">
      <alignment horizontal="left" vertical="top"/>
    </xf>
    <xf numFmtId="0" fontId="36" fillId="0" borderId="0" xfId="2" applyFont="1" applyAlignment="1">
      <alignment vertical="top"/>
    </xf>
    <xf numFmtId="0" fontId="35" fillId="0" borderId="0" xfId="2" applyFont="1" applyAlignment="1">
      <alignment horizontal="center" vertical="top"/>
    </xf>
    <xf numFmtId="0" fontId="36" fillId="0" borderId="0" xfId="2" applyFont="1" applyAlignment="1">
      <alignment horizontal="centerContinuous" vertical="center"/>
    </xf>
    <xf numFmtId="0" fontId="33" fillId="0" borderId="0" xfId="2" applyFont="1" applyAlignment="1">
      <alignment vertical="top"/>
    </xf>
    <xf numFmtId="0" fontId="35" fillId="0" borderId="0" xfId="2" applyFont="1" applyAlignment="1">
      <alignment horizontal="right" vertical="top"/>
    </xf>
    <xf numFmtId="0" fontId="3" fillId="3" borderId="2" xfId="2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2" fontId="4" fillId="2" borderId="11" xfId="2" applyNumberFormat="1" applyFont="1" applyFill="1" applyBorder="1" applyAlignment="1">
      <alignment horizontal="center" vertical="center"/>
    </xf>
    <xf numFmtId="0" fontId="24" fillId="6" borderId="6" xfId="2" applyFont="1" applyFill="1" applyBorder="1" applyAlignment="1">
      <alignment horizontal="center" vertical="center"/>
    </xf>
    <xf numFmtId="0" fontId="24" fillId="6" borderId="7" xfId="2" applyFont="1" applyFill="1" applyBorder="1" applyAlignment="1">
      <alignment horizontal="center" vertical="center"/>
    </xf>
    <xf numFmtId="0" fontId="27" fillId="6" borderId="7" xfId="2" applyFont="1" applyFill="1" applyBorder="1" applyAlignment="1">
      <alignment horizontal="center" vertical="center"/>
    </xf>
    <xf numFmtId="2" fontId="24" fillId="6" borderId="7" xfId="2" applyNumberFormat="1" applyFont="1" applyFill="1" applyBorder="1" applyAlignment="1">
      <alignment horizontal="center" vertical="center" wrapText="1"/>
    </xf>
    <xf numFmtId="2" fontId="27" fillId="6" borderId="7" xfId="2" applyNumberFormat="1" applyFont="1" applyFill="1" applyBorder="1" applyAlignment="1">
      <alignment horizontal="center" vertical="center" wrapText="1"/>
    </xf>
    <xf numFmtId="2" fontId="24" fillId="6" borderId="7" xfId="2" applyNumberFormat="1" applyFont="1" applyFill="1" applyBorder="1" applyAlignment="1">
      <alignment horizontal="center" vertical="center"/>
    </xf>
    <xf numFmtId="0" fontId="24" fillId="6" borderId="7" xfId="2" applyFont="1" applyFill="1" applyBorder="1" applyAlignment="1">
      <alignment horizontal="center" vertical="center" wrapText="1"/>
    </xf>
    <xf numFmtId="0" fontId="24" fillId="6" borderId="5" xfId="2" applyFont="1" applyFill="1" applyBorder="1" applyAlignment="1">
      <alignment horizontal="center" vertical="center" wrapText="1"/>
    </xf>
    <xf numFmtId="0" fontId="24" fillId="6" borderId="9" xfId="2" applyFont="1" applyFill="1" applyBorder="1" applyAlignment="1">
      <alignment horizontal="center" vertical="center" wrapText="1"/>
    </xf>
    <xf numFmtId="0" fontId="24" fillId="6" borderId="6" xfId="2" applyFont="1" applyFill="1" applyBorder="1" applyAlignment="1">
      <alignment horizontal="center" vertical="center" wrapText="1"/>
    </xf>
    <xf numFmtId="169" fontId="4" fillId="7" borderId="3" xfId="2" applyNumberFormat="1" applyFont="1" applyFill="1" applyBorder="1" applyAlignment="1">
      <alignment horizontal="center" vertical="center"/>
    </xf>
    <xf numFmtId="169" fontId="3" fillId="7" borderId="3" xfId="2" applyNumberFormat="1" applyFont="1" applyFill="1" applyBorder="1" applyAlignment="1">
      <alignment horizontal="center" vertical="center"/>
    </xf>
    <xf numFmtId="169" fontId="4" fillId="7" borderId="1" xfId="2" applyNumberFormat="1" applyFont="1" applyFill="1" applyBorder="1" applyAlignment="1">
      <alignment horizontal="center" vertical="center"/>
    </xf>
    <xf numFmtId="0" fontId="37" fillId="0" borderId="0" xfId="2" applyFont="1" applyAlignment="1">
      <alignment horizontal="right" vertical="top"/>
    </xf>
    <xf numFmtId="0" fontId="39" fillId="2" borderId="0" xfId="2" applyFont="1" applyFill="1"/>
    <xf numFmtId="0" fontId="38" fillId="0" borderId="0" xfId="0" applyFont="1" applyAlignment="1">
      <alignment vertical="top"/>
    </xf>
    <xf numFmtId="0" fontId="40" fillId="2" borderId="0" xfId="2" applyFont="1" applyFill="1" applyAlignment="1">
      <alignment vertical="top"/>
    </xf>
    <xf numFmtId="0" fontId="40" fillId="2" borderId="0" xfId="2" applyFont="1" applyFill="1" applyAlignment="1">
      <alignment vertical="center"/>
    </xf>
    <xf numFmtId="0" fontId="24" fillId="0" borderId="0" xfId="2" applyFont="1"/>
    <xf numFmtId="0" fontId="2" fillId="0" borderId="0" xfId="2" applyFont="1" applyAlignment="1">
      <alignment vertical="center"/>
    </xf>
    <xf numFmtId="2" fontId="4" fillId="5" borderId="1" xfId="5" applyNumberFormat="1" applyFont="1" applyFill="1" applyBorder="1" applyAlignment="1" applyProtection="1">
      <alignment horizontal="center"/>
    </xf>
    <xf numFmtId="0" fontId="15" fillId="0" borderId="0" xfId="2" applyFont="1" applyAlignment="1">
      <alignment horizontal="center"/>
    </xf>
    <xf numFmtId="0" fontId="15" fillId="0" borderId="0" xfId="2" applyFont="1" applyAlignment="1">
      <alignment horizontal="center" vertical="top"/>
    </xf>
    <xf numFmtId="0" fontId="15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4" fillId="0" borderId="0" xfId="2" applyFont="1" applyAlignment="1">
      <alignment horizontal="center"/>
    </xf>
    <xf numFmtId="172" fontId="4" fillId="8" borderId="3" xfId="1" applyNumberFormat="1" applyFont="1" applyFill="1" applyBorder="1" applyAlignment="1">
      <alignment vertical="center"/>
    </xf>
    <xf numFmtId="0" fontId="24" fillId="6" borderId="15" xfId="2" applyFont="1" applyFill="1" applyBorder="1" applyAlignment="1">
      <alignment horizontal="center" vertical="center" wrapText="1"/>
    </xf>
    <xf numFmtId="0" fontId="3" fillId="0" borderId="0" xfId="2" applyFont="1" applyAlignment="1">
      <alignment vertical="center"/>
    </xf>
    <xf numFmtId="0" fontId="3" fillId="0" borderId="12" xfId="2" applyFont="1" applyBorder="1" applyAlignment="1">
      <alignment vertical="center"/>
    </xf>
    <xf numFmtId="0" fontId="3" fillId="0" borderId="16" xfId="2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2" fontId="8" fillId="9" borderId="0" xfId="2" applyNumberFormat="1" applyFont="1" applyFill="1" applyAlignment="1">
      <alignment horizontal="center"/>
    </xf>
    <xf numFmtId="2" fontId="4" fillId="10" borderId="10" xfId="5" applyNumberFormat="1" applyFont="1" applyFill="1" applyBorder="1" applyAlignment="1" applyProtection="1">
      <alignment horizontal="center"/>
    </xf>
    <xf numFmtId="0" fontId="4" fillId="2" borderId="0" xfId="0" applyFont="1" applyFill="1" applyAlignment="1">
      <alignment horizontal="center"/>
    </xf>
    <xf numFmtId="0" fontId="47" fillId="0" borderId="0" xfId="2" applyFont="1" applyAlignment="1">
      <alignment horizontal="center"/>
    </xf>
    <xf numFmtId="0" fontId="47" fillId="0" borderId="1" xfId="0" applyFont="1" applyBorder="1" applyAlignment="1">
      <alignment horizontal="center"/>
    </xf>
    <xf numFmtId="0" fontId="47" fillId="2" borderId="1" xfId="2" applyFont="1" applyFill="1" applyBorder="1" applyAlignment="1">
      <alignment horizontal="center" vertical="center"/>
    </xf>
    <xf numFmtId="2" fontId="47" fillId="5" borderId="1" xfId="5" applyNumberFormat="1" applyFont="1" applyFill="1" applyBorder="1" applyAlignment="1" applyProtection="1">
      <alignment horizontal="center"/>
    </xf>
    <xf numFmtId="2" fontId="47" fillId="5" borderId="10" xfId="5" applyNumberFormat="1" applyFont="1" applyFill="1" applyBorder="1" applyAlignment="1" applyProtection="1">
      <alignment horizontal="center"/>
    </xf>
    <xf numFmtId="2" fontId="47" fillId="2" borderId="11" xfId="2" applyNumberFormat="1" applyFont="1" applyFill="1" applyBorder="1" applyAlignment="1">
      <alignment horizontal="center" vertical="center"/>
    </xf>
    <xf numFmtId="2" fontId="47" fillId="0" borderId="4" xfId="2" applyNumberFormat="1" applyFont="1" applyBorder="1" applyAlignment="1">
      <alignment horizontal="center" vertical="center"/>
    </xf>
    <xf numFmtId="1" fontId="48" fillId="0" borderId="0" xfId="0" applyNumberFormat="1" applyFont="1" applyAlignment="1">
      <alignment horizontal="right" vertical="center"/>
    </xf>
    <xf numFmtId="2" fontId="49" fillId="0" borderId="0" xfId="2" applyNumberFormat="1" applyFont="1" applyAlignment="1">
      <alignment vertical="center"/>
    </xf>
    <xf numFmtId="169" fontId="47" fillId="0" borderId="1" xfId="2" applyNumberFormat="1" applyFont="1" applyBorder="1" applyAlignment="1">
      <alignment horizontal="centerContinuous" vertical="center"/>
    </xf>
    <xf numFmtId="166" fontId="47" fillId="0" borderId="0" xfId="0" applyNumberFormat="1" applyFont="1" applyAlignment="1">
      <alignment horizontal="right" vertical="center"/>
    </xf>
    <xf numFmtId="169" fontId="47" fillId="0" borderId="1" xfId="2" applyNumberFormat="1" applyFont="1" applyBorder="1" applyAlignment="1">
      <alignment horizontal="center" vertical="center"/>
    </xf>
    <xf numFmtId="168" fontId="47" fillId="0" borderId="1" xfId="1" applyNumberFormat="1" applyFont="1" applyFill="1" applyBorder="1" applyAlignment="1">
      <alignment vertical="center"/>
    </xf>
    <xf numFmtId="169" fontId="47" fillId="7" borderId="3" xfId="2" applyNumberFormat="1" applyFont="1" applyFill="1" applyBorder="1" applyAlignment="1">
      <alignment horizontal="center" vertical="center"/>
    </xf>
    <xf numFmtId="167" fontId="47" fillId="0" borderId="1" xfId="3" applyNumberFormat="1" applyFont="1" applyFill="1" applyBorder="1" applyAlignment="1">
      <alignment horizontal="center" vertical="center"/>
    </xf>
    <xf numFmtId="0" fontId="47" fillId="0" borderId="0" xfId="2" applyFont="1"/>
    <xf numFmtId="0" fontId="50" fillId="0" borderId="0" xfId="2" applyFont="1" applyAlignment="1">
      <alignment vertical="center"/>
    </xf>
    <xf numFmtId="170" fontId="50" fillId="0" borderId="0" xfId="2" applyNumberFormat="1" applyFont="1" applyAlignment="1">
      <alignment vertical="center"/>
    </xf>
    <xf numFmtId="0" fontId="51" fillId="0" borderId="0" xfId="2" applyFont="1" applyAlignment="1">
      <alignment vertical="center"/>
    </xf>
    <xf numFmtId="0" fontId="52" fillId="0" borderId="0" xfId="2" applyFont="1" applyAlignment="1">
      <alignment horizontal="center"/>
    </xf>
    <xf numFmtId="0" fontId="52" fillId="0" borderId="1" xfId="0" applyFont="1" applyBorder="1" applyAlignment="1">
      <alignment horizontal="center"/>
    </xf>
    <xf numFmtId="0" fontId="52" fillId="2" borderId="1" xfId="2" applyFont="1" applyFill="1" applyBorder="1" applyAlignment="1">
      <alignment horizontal="center" vertical="center"/>
    </xf>
    <xf numFmtId="2" fontId="52" fillId="5" borderId="1" xfId="5" applyNumberFormat="1" applyFont="1" applyFill="1" applyBorder="1" applyAlignment="1" applyProtection="1">
      <alignment horizontal="center"/>
    </xf>
    <xf numFmtId="2" fontId="52" fillId="5" borderId="10" xfId="5" applyNumberFormat="1" applyFont="1" applyFill="1" applyBorder="1" applyAlignment="1" applyProtection="1">
      <alignment horizontal="center"/>
    </xf>
    <xf numFmtId="2" fontId="52" fillId="2" borderId="11" xfId="2" applyNumberFormat="1" applyFont="1" applyFill="1" applyBorder="1" applyAlignment="1">
      <alignment horizontal="center" vertical="center"/>
    </xf>
    <xf numFmtId="1" fontId="53" fillId="0" borderId="0" xfId="0" applyNumberFormat="1" applyFont="1" applyAlignment="1">
      <alignment horizontal="right" vertical="center"/>
    </xf>
    <xf numFmtId="2" fontId="54" fillId="0" borderId="0" xfId="2" applyNumberFormat="1" applyFont="1" applyAlignment="1">
      <alignment vertical="center"/>
    </xf>
    <xf numFmtId="166" fontId="52" fillId="0" borderId="0" xfId="0" applyNumberFormat="1" applyFont="1" applyAlignment="1">
      <alignment horizontal="right" vertical="center"/>
    </xf>
    <xf numFmtId="168" fontId="52" fillId="0" borderId="1" xfId="1" applyNumberFormat="1" applyFont="1" applyFill="1" applyBorder="1" applyAlignment="1">
      <alignment vertical="center"/>
    </xf>
    <xf numFmtId="169" fontId="52" fillId="7" borderId="3" xfId="2" applyNumberFormat="1" applyFont="1" applyFill="1" applyBorder="1" applyAlignment="1">
      <alignment horizontal="center" vertical="center"/>
    </xf>
    <xf numFmtId="168" fontId="52" fillId="0" borderId="3" xfId="1" applyNumberFormat="1" applyFont="1" applyFill="1" applyBorder="1" applyAlignment="1">
      <alignment vertical="center"/>
    </xf>
    <xf numFmtId="172" fontId="52" fillId="8" borderId="3" xfId="1" applyNumberFormat="1" applyFont="1" applyFill="1" applyBorder="1" applyAlignment="1">
      <alignment vertical="center"/>
    </xf>
    <xf numFmtId="6" fontId="52" fillId="2" borderId="1" xfId="0" applyNumberFormat="1" applyFont="1" applyFill="1" applyBorder="1" applyAlignment="1">
      <alignment horizontal="center"/>
    </xf>
    <xf numFmtId="0" fontId="52" fillId="0" borderId="0" xfId="2" applyFont="1"/>
    <xf numFmtId="0" fontId="55" fillId="0" borderId="0" xfId="2" applyFont="1" applyAlignment="1">
      <alignment vertical="center"/>
    </xf>
    <xf numFmtId="170" fontId="55" fillId="0" borderId="0" xfId="2" applyNumberFormat="1" applyFont="1" applyAlignment="1">
      <alignment vertical="center"/>
    </xf>
    <xf numFmtId="0" fontId="56" fillId="0" borderId="0" xfId="2" applyFont="1" applyAlignment="1">
      <alignment vertical="center"/>
    </xf>
    <xf numFmtId="169" fontId="52" fillId="7" borderId="1" xfId="2" applyNumberFormat="1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/>
    </xf>
    <xf numFmtId="0" fontId="4" fillId="0" borderId="1" xfId="2" applyFont="1" applyBorder="1" applyAlignment="1">
      <alignment horizontal="center"/>
    </xf>
    <xf numFmtId="0" fontId="4" fillId="2" borderId="0" xfId="2" applyFont="1" applyFill="1" applyAlignment="1">
      <alignment horizontal="center" vertical="center"/>
    </xf>
    <xf numFmtId="0" fontId="4" fillId="9" borderId="1" xfId="2" applyFont="1" applyFill="1" applyBorder="1" applyAlignment="1">
      <alignment horizontal="center"/>
    </xf>
    <xf numFmtId="0" fontId="52" fillId="0" borderId="10" xfId="0" applyFont="1" applyBorder="1" applyAlignment="1">
      <alignment horizontal="center"/>
    </xf>
    <xf numFmtId="2" fontId="8" fillId="0" borderId="10" xfId="2" applyNumberFormat="1" applyFont="1" applyBorder="1" applyAlignment="1">
      <alignment horizontal="center"/>
    </xf>
    <xf numFmtId="2" fontId="4" fillId="5" borderId="0" xfId="5" applyNumberFormat="1" applyFont="1" applyFill="1" applyBorder="1" applyAlignment="1" applyProtection="1">
      <alignment horizontal="center"/>
    </xf>
    <xf numFmtId="2" fontId="8" fillId="9" borderId="10" xfId="2" applyNumberFormat="1" applyFont="1" applyFill="1" applyBorder="1" applyAlignment="1">
      <alignment horizontal="center"/>
    </xf>
    <xf numFmtId="2" fontId="11" fillId="2" borderId="11" xfId="2" applyNumberFormat="1" applyFont="1" applyFill="1" applyBorder="1" applyAlignment="1">
      <alignment horizontal="center"/>
    </xf>
    <xf numFmtId="2" fontId="4" fillId="2" borderId="0" xfId="2" applyNumberFormat="1" applyFont="1" applyFill="1" applyAlignment="1">
      <alignment horizontal="center" vertical="center"/>
    </xf>
    <xf numFmtId="0" fontId="4" fillId="0" borderId="1" xfId="2" applyFont="1" applyBorder="1"/>
    <xf numFmtId="169" fontId="3" fillId="0" borderId="0" xfId="2" applyNumberFormat="1" applyFont="1" applyAlignment="1">
      <alignment horizontal="center" vertical="center"/>
    </xf>
    <xf numFmtId="168" fontId="4" fillId="0" borderId="0" xfId="1" applyNumberFormat="1" applyFont="1" applyFill="1" applyBorder="1" applyAlignment="1">
      <alignment vertical="center"/>
    </xf>
    <xf numFmtId="1" fontId="55" fillId="2" borderId="0" xfId="2" applyNumberFormat="1" applyFont="1" applyFill="1" applyAlignment="1">
      <alignment vertical="center"/>
    </xf>
    <xf numFmtId="6" fontId="55" fillId="2" borderId="0" xfId="2" applyNumberFormat="1" applyFont="1" applyFill="1" applyAlignment="1">
      <alignment vertical="center"/>
    </xf>
    <xf numFmtId="0" fontId="4" fillId="2" borderId="0" xfId="2" applyFont="1" applyFill="1"/>
    <xf numFmtId="1" fontId="7" fillId="2" borderId="0" xfId="2" applyNumberFormat="1" applyFont="1" applyFill="1" applyAlignment="1">
      <alignment vertical="center"/>
    </xf>
    <xf numFmtId="6" fontId="7" fillId="2" borderId="0" xfId="2" applyNumberFormat="1" applyFont="1" applyFill="1" applyAlignment="1">
      <alignment vertical="center"/>
    </xf>
    <xf numFmtId="1" fontId="50" fillId="2" borderId="0" xfId="2" applyNumberFormat="1" applyFont="1" applyFill="1" applyAlignment="1">
      <alignment vertical="center"/>
    </xf>
    <xf numFmtId="6" fontId="50" fillId="2" borderId="0" xfId="2" applyNumberFormat="1" applyFont="1" applyFill="1" applyAlignment="1">
      <alignment vertical="center"/>
    </xf>
    <xf numFmtId="0" fontId="45" fillId="0" borderId="12" xfId="2" applyFont="1" applyBorder="1" applyAlignment="1">
      <alignment horizontal="center" vertical="center"/>
    </xf>
    <xf numFmtId="0" fontId="45" fillId="0" borderId="14" xfId="2" applyFont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</cellXfs>
  <cellStyles count="8">
    <cellStyle name="Milliers" xfId="5" builtinId="3"/>
    <cellStyle name="Milliers 2" xfId="1" xr:uid="{00000000-0005-0000-0000-000001000000}"/>
    <cellStyle name="Monétaire" xfId="6" builtinId="4"/>
    <cellStyle name="Normal" xfId="0" builtinId="0"/>
    <cellStyle name="Normal 2" xfId="2" xr:uid="{00000000-0005-0000-0000-000004000000}"/>
    <cellStyle name="Normal 3" xfId="7" xr:uid="{00000000-0005-0000-0000-000032000000}"/>
    <cellStyle name="Pourcentage" xfId="3" builtinId="5"/>
    <cellStyle name="Pourcentage 2" xfId="4" xr:uid="{00000000-0005-0000-0000-000006000000}"/>
  </cellStyles>
  <dxfs count="11">
    <dxf>
      <font>
        <color rgb="FFC00000"/>
      </font>
      <fill>
        <patternFill patternType="none">
          <bgColor auto="1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colors>
    <mruColors>
      <color rgb="FFF7E29F"/>
      <color rgb="FFCA9D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138571</xdr:colOff>
      <xdr:row>0</xdr:row>
      <xdr:rowOff>93133</xdr:rowOff>
    </xdr:from>
    <xdr:to>
      <xdr:col>1</xdr:col>
      <xdr:colOff>889423</xdr:colOff>
      <xdr:row>3</xdr:row>
      <xdr:rowOff>230559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F8A14BE-AE98-456F-B9C3-00D8246DE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504" y="93133"/>
          <a:ext cx="810119" cy="8232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04"/>
  <sheetViews>
    <sheetView showGridLines="0" tabSelected="1" topLeftCell="A82" zoomScale="80" zoomScaleNormal="80" zoomScaleSheetLayoutView="80" workbookViewId="0">
      <selection activeCell="AG14" sqref="AG14"/>
    </sheetView>
  </sheetViews>
  <sheetFormatPr baseColWidth="10" defaultColWidth="11.453125" defaultRowHeight="15.5" outlineLevelCol="1" x14ac:dyDescent="0.35"/>
  <cols>
    <col min="1" max="1" width="3.81640625" style="112" customWidth="1"/>
    <col min="2" max="2" width="14.453125" style="3" customWidth="1"/>
    <col min="3" max="3" width="7.54296875" style="3" customWidth="1"/>
    <col min="4" max="4" width="7.54296875" style="4" customWidth="1"/>
    <col min="5" max="5" width="8.81640625" style="4" customWidth="1"/>
    <col min="6" max="6" width="8.1796875" style="4" customWidth="1"/>
    <col min="7" max="7" width="0.90625" style="3" hidden="1" customWidth="1"/>
    <col min="8" max="8" width="8.81640625" style="5" customWidth="1"/>
    <col min="9" max="9" width="8.81640625" style="6" customWidth="1"/>
    <col min="10" max="10" width="8.81640625" style="6" hidden="1" customWidth="1" outlineLevel="1"/>
    <col min="11" max="11" width="8.81640625" style="6" customWidth="1" collapsed="1"/>
    <col min="12" max="12" width="8.81640625" style="11" hidden="1" customWidth="1"/>
    <col min="13" max="13" width="8.81640625" style="3" customWidth="1"/>
    <col min="14" max="14" width="9.81640625" style="3" hidden="1" customWidth="1" outlineLevel="1"/>
    <col min="15" max="15" width="9.81640625" style="3" customWidth="1" collapsed="1"/>
    <col min="16" max="16" width="1.54296875" style="9" customWidth="1"/>
    <col min="17" max="17" width="2.54296875" style="10" customWidth="1"/>
    <col min="18" max="18" width="10.81640625" style="7" customWidth="1"/>
    <col min="19" max="19" width="2.54296875" style="7" customWidth="1"/>
    <col min="20" max="20" width="11.453125" style="7" hidden="1" customWidth="1" outlineLevel="1"/>
    <col min="21" max="21" width="7" style="7" hidden="1" customWidth="1" outlineLevel="1"/>
    <col min="22" max="22" width="10.81640625" style="7" customWidth="1" collapsed="1"/>
    <col min="23" max="23" width="11.1796875" style="7" customWidth="1"/>
    <col min="24" max="24" width="11.81640625" style="7" customWidth="1"/>
    <col min="25" max="25" width="7.81640625" style="7" customWidth="1"/>
    <col min="26" max="26" width="11.81640625" style="7" customWidth="1"/>
    <col min="27" max="27" width="7.81640625" style="7" customWidth="1"/>
    <col min="28" max="28" width="10.81640625" style="7" customWidth="1" outlineLevel="1"/>
    <col min="29" max="29" width="8.453125" style="7" customWidth="1" outlineLevel="1"/>
    <col min="30" max="30" width="4.81640625" style="7" customWidth="1"/>
    <col min="31" max="31" width="15.54296875" style="7" customWidth="1"/>
    <col min="32" max="32" width="8.54296875" style="7" customWidth="1"/>
    <col min="33" max="33" width="9.453125" style="7" customWidth="1"/>
    <col min="34" max="34" width="11" style="7" customWidth="1"/>
    <col min="35" max="35" width="11.453125" style="7" customWidth="1"/>
    <col min="36" max="16384" width="11.453125" style="2"/>
  </cols>
  <sheetData>
    <row r="1" spans="1:35" s="15" customFormat="1" ht="13.5" customHeight="1" x14ac:dyDescent="0.55000000000000004">
      <c r="A1" s="107"/>
      <c r="C1" s="16"/>
      <c r="D1" s="65"/>
      <c r="E1" s="17"/>
      <c r="F1" s="17"/>
      <c r="G1" s="16"/>
      <c r="H1" s="18"/>
      <c r="I1" s="16"/>
      <c r="J1" s="16"/>
      <c r="K1" s="16"/>
      <c r="L1" s="19"/>
      <c r="M1" s="16"/>
      <c r="N1" s="16"/>
      <c r="O1" s="16"/>
      <c r="P1" s="20"/>
      <c r="Q1" s="100"/>
      <c r="R1" s="40" t="s">
        <v>34</v>
      </c>
      <c r="S1" s="104"/>
      <c r="AE1" s="50"/>
      <c r="AF1" s="51"/>
      <c r="AG1" s="51"/>
      <c r="AH1" s="51"/>
      <c r="AI1" s="51"/>
    </row>
    <row r="2" spans="1:35" s="21" customFormat="1" ht="19.5" customHeight="1" x14ac:dyDescent="0.35">
      <c r="A2" s="108"/>
      <c r="C2" s="22"/>
      <c r="D2" s="23"/>
      <c r="E2" s="68" t="s">
        <v>89</v>
      </c>
      <c r="F2" s="69"/>
      <c r="G2" s="70"/>
      <c r="H2" s="71"/>
      <c r="I2" s="43"/>
      <c r="J2" s="34"/>
      <c r="K2" s="34"/>
      <c r="L2" s="34"/>
      <c r="M2" s="34"/>
      <c r="N2" s="34"/>
      <c r="O2" s="34"/>
      <c r="P2" s="34"/>
      <c r="Q2" s="101"/>
      <c r="R2" s="40" t="s">
        <v>16</v>
      </c>
      <c r="S2" s="40">
        <v>17.62</v>
      </c>
      <c r="T2" s="34"/>
      <c r="U2" s="34"/>
      <c r="V2" s="34"/>
      <c r="W2" s="34"/>
      <c r="X2" s="34"/>
      <c r="Y2" s="34"/>
      <c r="Z2" s="34"/>
      <c r="AA2" s="34"/>
      <c r="AE2" s="54"/>
    </row>
    <row r="3" spans="1:35" s="21" customFormat="1" ht="19.5" customHeight="1" x14ac:dyDescent="0.35">
      <c r="A3" s="108"/>
      <c r="C3" s="24"/>
      <c r="D3" s="25"/>
      <c r="E3" s="68" t="s">
        <v>90</v>
      </c>
      <c r="F3" s="72"/>
      <c r="G3" s="73"/>
      <c r="H3" s="74"/>
      <c r="I3" s="43"/>
      <c r="J3" s="34"/>
      <c r="K3" s="34"/>
      <c r="L3" s="34"/>
      <c r="M3" s="34"/>
      <c r="N3" s="34"/>
      <c r="O3" s="34"/>
      <c r="P3" s="34"/>
      <c r="Q3" s="101"/>
      <c r="R3" s="40" t="s">
        <v>13</v>
      </c>
      <c r="S3" s="40">
        <v>13.09</v>
      </c>
      <c r="T3" s="34"/>
      <c r="U3" s="34"/>
      <c r="V3" s="34"/>
      <c r="W3" s="34"/>
      <c r="X3" s="34"/>
      <c r="Y3" s="34"/>
      <c r="Z3" s="34"/>
      <c r="AA3" s="34"/>
      <c r="AD3" s="54"/>
      <c r="AE3" s="52" t="s">
        <v>24</v>
      </c>
      <c r="AF3" s="52" t="s">
        <v>25</v>
      </c>
      <c r="AG3" s="52" t="s">
        <v>26</v>
      </c>
      <c r="AH3" s="52" t="s">
        <v>27</v>
      </c>
      <c r="AI3" s="53" t="s">
        <v>28</v>
      </c>
    </row>
    <row r="4" spans="1:35" s="21" customFormat="1" ht="20.25" customHeight="1" x14ac:dyDescent="0.35">
      <c r="A4" s="108"/>
      <c r="C4" s="24"/>
      <c r="D4" s="25"/>
      <c r="E4" s="75"/>
      <c r="F4" s="76"/>
      <c r="G4" s="77"/>
      <c r="H4" s="78"/>
      <c r="J4" s="44"/>
      <c r="K4" s="44"/>
      <c r="L4" s="22"/>
      <c r="M4" s="99"/>
      <c r="N4" s="22"/>
      <c r="P4" s="26"/>
      <c r="Q4" s="102"/>
      <c r="R4" s="8" t="s">
        <v>35</v>
      </c>
      <c r="S4" s="8">
        <v>10.55</v>
      </c>
      <c r="V4" s="81"/>
      <c r="W4" s="82" t="s">
        <v>37</v>
      </c>
      <c r="X4" s="82">
        <v>2028</v>
      </c>
      <c r="AE4" s="62">
        <v>18.010000000000002</v>
      </c>
      <c r="AF4" s="62">
        <v>14.18</v>
      </c>
      <c r="AG4" s="62">
        <v>12.64</v>
      </c>
      <c r="AH4" s="62">
        <v>11.58</v>
      </c>
      <c r="AI4" s="62">
        <v>7.15</v>
      </c>
    </row>
    <row r="5" spans="1:35" s="32" customFormat="1" ht="21.65" customHeight="1" thickBot="1" x14ac:dyDescent="0.4">
      <c r="A5" s="109"/>
      <c r="B5" s="27"/>
      <c r="C5" s="28"/>
      <c r="D5" s="29"/>
      <c r="E5" s="75"/>
      <c r="F5" s="79"/>
      <c r="G5" s="80"/>
      <c r="H5" s="78"/>
      <c r="I5" s="67"/>
      <c r="J5" s="30"/>
      <c r="K5" s="75"/>
      <c r="L5" s="28"/>
      <c r="M5" s="79"/>
      <c r="N5" s="31"/>
      <c r="O5" s="31"/>
      <c r="P5" s="33"/>
      <c r="Q5" s="103"/>
      <c r="R5" s="41" t="s">
        <v>15</v>
      </c>
      <c r="S5" s="41">
        <v>9.17</v>
      </c>
      <c r="AE5" s="105" t="s">
        <v>39</v>
      </c>
    </row>
    <row r="6" spans="1:35" s="1" customFormat="1" ht="19" customHeight="1" thickBot="1" x14ac:dyDescent="0.4">
      <c r="A6" s="110"/>
      <c r="B6" s="183" t="s">
        <v>10</v>
      </c>
      <c r="C6" s="184"/>
      <c r="D6" s="184"/>
      <c r="E6" s="184"/>
      <c r="F6" s="185"/>
      <c r="G6" s="83"/>
      <c r="H6" s="183" t="s">
        <v>0</v>
      </c>
      <c r="I6" s="184"/>
      <c r="J6" s="184"/>
      <c r="K6" s="184"/>
      <c r="L6" s="184"/>
      <c r="M6" s="184"/>
      <c r="N6" s="116" t="s">
        <v>23</v>
      </c>
      <c r="O6" s="117" t="s">
        <v>23</v>
      </c>
      <c r="P6" s="115"/>
      <c r="Q6" s="42" t="s">
        <v>9</v>
      </c>
      <c r="R6" s="183" t="s">
        <v>18</v>
      </c>
      <c r="S6" s="184"/>
      <c r="T6" s="184"/>
      <c r="U6" s="184"/>
      <c r="V6" s="184"/>
      <c r="W6" s="184"/>
      <c r="X6" s="184"/>
      <c r="Y6" s="185"/>
      <c r="Z6" s="183" t="s">
        <v>41</v>
      </c>
      <c r="AA6" s="185"/>
      <c r="AB6" s="181" t="s">
        <v>42</v>
      </c>
      <c r="AC6" s="182"/>
      <c r="AE6" s="55"/>
      <c r="AF6" s="55"/>
      <c r="AG6" s="56"/>
      <c r="AH6" s="56"/>
      <c r="AI6" s="57"/>
    </row>
    <row r="7" spans="1:35" s="1" customFormat="1" ht="8.15" customHeight="1" x14ac:dyDescent="0.35">
      <c r="A7" s="110"/>
      <c r="B7" s="14"/>
      <c r="C7" s="14"/>
      <c r="D7" s="66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2"/>
    </row>
    <row r="8" spans="1:35" ht="49.5" customHeight="1" x14ac:dyDescent="0.35">
      <c r="A8" s="110"/>
      <c r="B8" s="86" t="s">
        <v>2</v>
      </c>
      <c r="C8" s="87" t="s">
        <v>3</v>
      </c>
      <c r="D8" s="92" t="s">
        <v>40</v>
      </c>
      <c r="E8" s="87" t="s">
        <v>11</v>
      </c>
      <c r="F8" s="92" t="s">
        <v>12</v>
      </c>
      <c r="G8" s="88" t="s">
        <v>17</v>
      </c>
      <c r="H8" s="87" t="s">
        <v>4</v>
      </c>
      <c r="I8" s="89" t="s">
        <v>145</v>
      </c>
      <c r="J8" s="89" t="s">
        <v>33</v>
      </c>
      <c r="K8" s="89" t="s">
        <v>1</v>
      </c>
      <c r="L8" s="90" t="s">
        <v>19</v>
      </c>
      <c r="M8" s="91" t="s">
        <v>5</v>
      </c>
      <c r="N8" s="114" t="s">
        <v>43</v>
      </c>
      <c r="O8" s="114" t="s">
        <v>93</v>
      </c>
      <c r="P8" s="46" t="s">
        <v>20</v>
      </c>
      <c r="Q8" s="46" t="s">
        <v>22</v>
      </c>
      <c r="R8" s="93" t="s">
        <v>94</v>
      </c>
      <c r="S8" s="45" t="s">
        <v>21</v>
      </c>
      <c r="T8" s="92" t="s">
        <v>36</v>
      </c>
      <c r="U8" s="94" t="s">
        <v>6</v>
      </c>
      <c r="V8" s="95" t="s">
        <v>31</v>
      </c>
      <c r="W8" s="92" t="s">
        <v>32</v>
      </c>
      <c r="X8" s="92" t="s">
        <v>14</v>
      </c>
      <c r="Y8" s="94" t="s">
        <v>6</v>
      </c>
      <c r="Z8" s="92" t="s">
        <v>38</v>
      </c>
      <c r="AA8" s="94" t="s">
        <v>6</v>
      </c>
      <c r="AB8" s="49" t="s">
        <v>7</v>
      </c>
      <c r="AC8" s="47" t="s">
        <v>8</v>
      </c>
      <c r="AD8" s="13"/>
      <c r="AE8" s="58" t="s">
        <v>30</v>
      </c>
      <c r="AF8" s="58"/>
      <c r="AG8" s="56"/>
      <c r="AH8" s="174"/>
      <c r="AI8" s="57"/>
    </row>
    <row r="9" spans="1:35" s="159" customFormat="1" ht="14.15" customHeight="1" x14ac:dyDescent="0.3">
      <c r="A9" s="142"/>
      <c r="B9" s="143" t="s">
        <v>47</v>
      </c>
      <c r="C9" s="143" t="s">
        <v>24</v>
      </c>
      <c r="D9" s="143" t="s">
        <v>13</v>
      </c>
      <c r="E9" s="143" t="s">
        <v>29</v>
      </c>
      <c r="F9" s="143"/>
      <c r="G9" s="144"/>
      <c r="H9" s="143">
        <v>34.700000000000003</v>
      </c>
      <c r="I9" s="145">
        <v>9.4700000000000006</v>
      </c>
      <c r="J9" s="146"/>
      <c r="K9" s="146"/>
      <c r="L9" s="147"/>
      <c r="M9" s="129">
        <f t="shared" ref="M9:M40" si="0">+H9+P9</f>
        <v>39.435000000000002</v>
      </c>
      <c r="N9" s="145"/>
      <c r="O9" s="143"/>
      <c r="P9" s="148">
        <f>IF(((I9+J9)+IF(K9&gt;9,9,K9))/2&gt;8,8,((I9+J9)+IF(K9&gt;9,9,K9))/2)</f>
        <v>4.7350000000000003</v>
      </c>
      <c r="Q9" s="149">
        <f>ROUND(0.7+19/M9,2)</f>
        <v>1.18</v>
      </c>
      <c r="R9" s="132">
        <f t="shared" ref="R9:R40" si="1">M9*14.64</f>
        <v>577.3284000000001</v>
      </c>
      <c r="S9" s="150"/>
      <c r="T9" s="134" t="e">
        <f>AE9*AF9*#REF!+AG9+AI9+#REF!+#REF!+#REF!+#REF!</f>
        <v>#REF!</v>
      </c>
      <c r="U9" s="151" t="e">
        <f>+T9/H9</f>
        <v>#REF!</v>
      </c>
      <c r="V9" s="152">
        <v>545</v>
      </c>
      <c r="W9" s="152">
        <v>45</v>
      </c>
      <c r="X9" s="136">
        <f t="shared" ref="X9:X40" si="2">V9+W9</f>
        <v>590</v>
      </c>
      <c r="Y9" s="153">
        <f t="shared" ref="Y9:Y40" si="3">+X9/H9</f>
        <v>17.002881844380401</v>
      </c>
      <c r="Z9" s="154">
        <f t="shared" ref="Z9:Z51" si="4">X9+70</f>
        <v>660</v>
      </c>
      <c r="AA9" s="153">
        <f t="shared" ref="AA9:AA40" si="5">+Z9/H9</f>
        <v>19.020172910662822</v>
      </c>
      <c r="AB9" s="155">
        <v>150000</v>
      </c>
      <c r="AC9" s="137">
        <f t="shared" ref="AC9:AC40" si="6">(X9*12)/AB9</f>
        <v>4.7199999999999999E-2</v>
      </c>
      <c r="AD9" s="156"/>
      <c r="AE9" s="157">
        <f t="shared" ref="AE9:AE40" si="7">HLOOKUP(C9,$AE$3:$AI$4,2,FALSE)*H9</f>
        <v>624.94700000000012</v>
      </c>
      <c r="AF9" s="158"/>
      <c r="AG9" s="157"/>
      <c r="AH9" s="176"/>
      <c r="AI9" s="175"/>
    </row>
    <row r="10" spans="1:35" ht="14.15" customHeight="1" x14ac:dyDescent="0.35">
      <c r="B10" s="84" t="s">
        <v>96</v>
      </c>
      <c r="C10" s="84" t="s">
        <v>24</v>
      </c>
      <c r="D10" s="84" t="s">
        <v>95</v>
      </c>
      <c r="E10" s="84">
        <v>1</v>
      </c>
      <c r="F10" s="84"/>
      <c r="G10" s="162"/>
      <c r="H10" s="84">
        <v>35.130000000000003</v>
      </c>
      <c r="I10" s="106">
        <v>8.81</v>
      </c>
      <c r="J10" s="166"/>
      <c r="K10" s="63"/>
      <c r="L10" s="169"/>
      <c r="M10" s="64">
        <f t="shared" si="0"/>
        <v>35.130000000000003</v>
      </c>
      <c r="N10" s="162"/>
      <c r="O10" s="84"/>
      <c r="R10" s="132">
        <f t="shared" si="1"/>
        <v>514.30320000000006</v>
      </c>
      <c r="T10" s="171"/>
      <c r="U10" s="171"/>
      <c r="V10" s="96">
        <v>550</v>
      </c>
      <c r="W10" s="96">
        <v>45</v>
      </c>
      <c r="X10" s="97">
        <f t="shared" si="2"/>
        <v>595</v>
      </c>
      <c r="Y10" s="48">
        <f t="shared" si="3"/>
        <v>16.937090805579277</v>
      </c>
      <c r="Z10" s="113">
        <f t="shared" si="4"/>
        <v>665</v>
      </c>
      <c r="AA10" s="48">
        <f t="shared" si="5"/>
        <v>18.929689723882721</v>
      </c>
      <c r="AB10" s="61">
        <v>156600</v>
      </c>
      <c r="AC10" s="12">
        <f t="shared" si="6"/>
        <v>4.5593869731800768E-2</v>
      </c>
      <c r="AE10" s="56">
        <f t="shared" si="7"/>
        <v>632.69130000000007</v>
      </c>
      <c r="AF10" s="59"/>
      <c r="AG10" s="56"/>
      <c r="AH10" s="177"/>
      <c r="AI10" s="176"/>
    </row>
    <row r="11" spans="1:35" ht="14.15" customHeight="1" x14ac:dyDescent="0.3">
      <c r="A11" s="3"/>
      <c r="B11" s="84" t="s">
        <v>44</v>
      </c>
      <c r="C11" s="84" t="s">
        <v>25</v>
      </c>
      <c r="D11" s="84" t="s">
        <v>13</v>
      </c>
      <c r="E11" s="84" t="s">
        <v>29</v>
      </c>
      <c r="F11" s="84"/>
      <c r="G11" s="60"/>
      <c r="H11" s="84">
        <v>44.05</v>
      </c>
      <c r="I11" s="106">
        <v>54.31</v>
      </c>
      <c r="J11" s="63"/>
      <c r="K11" s="63"/>
      <c r="L11" s="85"/>
      <c r="M11" s="64">
        <f t="shared" si="0"/>
        <v>52.05</v>
      </c>
      <c r="N11" s="106"/>
      <c r="O11" s="84"/>
      <c r="P11" s="35">
        <f t="shared" ref="P11:P28" si="8">IF(((I11+J11)+IF(K11&gt;9,9,K11))/2&gt;8,8,((I11+J11)+IF(K11&gt;9,9,K11))/2)</f>
        <v>8</v>
      </c>
      <c r="Q11" s="36">
        <f t="shared" ref="Q11:Q28" si="9">ROUND(0.7+19/M11,2)</f>
        <v>1.07</v>
      </c>
      <c r="R11" s="132">
        <f t="shared" si="1"/>
        <v>762.01199999999994</v>
      </c>
      <c r="S11" s="37"/>
      <c r="T11" s="39" t="e">
        <f>AE11*AF11*#REF!+AG11+AI11+#REF!+#REF!+#REF!+#REF!</f>
        <v>#REF!</v>
      </c>
      <c r="U11" s="38" t="e">
        <f t="shared" ref="U11:U28" si="10">+T11/H11</f>
        <v>#REF!</v>
      </c>
      <c r="V11" s="98">
        <v>650</v>
      </c>
      <c r="W11" s="96">
        <v>45</v>
      </c>
      <c r="X11" s="97">
        <f t="shared" si="2"/>
        <v>695</v>
      </c>
      <c r="Y11" s="48">
        <f t="shared" si="3"/>
        <v>15.777525539160047</v>
      </c>
      <c r="Z11" s="113">
        <f t="shared" si="4"/>
        <v>765</v>
      </c>
      <c r="AA11" s="48">
        <f t="shared" si="5"/>
        <v>17.366628830874006</v>
      </c>
      <c r="AB11" s="61">
        <v>201800</v>
      </c>
      <c r="AC11" s="12">
        <f t="shared" si="6"/>
        <v>4.1328047571853321E-2</v>
      </c>
      <c r="AE11" s="56">
        <f t="shared" si="7"/>
        <v>624.62899999999991</v>
      </c>
      <c r="AF11" s="59"/>
      <c r="AG11" s="56"/>
      <c r="AH11" s="177"/>
      <c r="AI11" s="178"/>
    </row>
    <row r="12" spans="1:35" s="141" customFormat="1" ht="14.15" customHeight="1" x14ac:dyDescent="0.3">
      <c r="A12" s="111"/>
      <c r="B12" s="84" t="s">
        <v>46</v>
      </c>
      <c r="C12" s="84" t="s">
        <v>25</v>
      </c>
      <c r="D12" s="84" t="s">
        <v>13</v>
      </c>
      <c r="E12" s="84" t="s">
        <v>29</v>
      </c>
      <c r="F12" s="84"/>
      <c r="G12" s="60"/>
      <c r="H12" s="84">
        <v>48.35</v>
      </c>
      <c r="I12" s="106">
        <v>5.01</v>
      </c>
      <c r="J12" s="63"/>
      <c r="K12" s="63"/>
      <c r="L12" s="85"/>
      <c r="M12" s="64">
        <f t="shared" si="0"/>
        <v>50.855000000000004</v>
      </c>
      <c r="N12" s="106"/>
      <c r="O12" s="84"/>
      <c r="P12" s="35">
        <f t="shared" si="8"/>
        <v>2.5049999999999999</v>
      </c>
      <c r="Q12" s="36">
        <f t="shared" si="9"/>
        <v>1.07</v>
      </c>
      <c r="R12" s="132">
        <f t="shared" si="1"/>
        <v>744.51720000000012</v>
      </c>
      <c r="S12" s="37"/>
      <c r="T12" s="39" t="e">
        <f>AE12*AF12*#REF!+AG12+AI12+#REF!+#REF!+#REF!+#REF!</f>
        <v>#REF!</v>
      </c>
      <c r="U12" s="38" t="e">
        <f t="shared" si="10"/>
        <v>#REF!</v>
      </c>
      <c r="V12" s="98">
        <v>690</v>
      </c>
      <c r="W12" s="96">
        <v>45</v>
      </c>
      <c r="X12" s="97">
        <f t="shared" si="2"/>
        <v>735</v>
      </c>
      <c r="Y12" s="48">
        <f t="shared" si="3"/>
        <v>15.201654601861426</v>
      </c>
      <c r="Z12" s="113">
        <f t="shared" si="4"/>
        <v>805</v>
      </c>
      <c r="AA12" s="48">
        <f t="shared" si="5"/>
        <v>16.649431230610134</v>
      </c>
      <c r="AB12" s="61">
        <v>211300</v>
      </c>
      <c r="AC12" s="12">
        <f t="shared" si="6"/>
        <v>4.1741599621391387E-2</v>
      </c>
      <c r="AD12" s="13"/>
      <c r="AE12" s="56">
        <f t="shared" si="7"/>
        <v>685.60299999999995</v>
      </c>
      <c r="AF12" s="59"/>
      <c r="AG12" s="56"/>
      <c r="AH12" s="179"/>
      <c r="AI12" s="178"/>
    </row>
    <row r="13" spans="1:35" ht="14.15" customHeight="1" x14ac:dyDescent="0.3">
      <c r="A13" s="123"/>
      <c r="B13" s="84" t="s">
        <v>48</v>
      </c>
      <c r="C13" s="84" t="s">
        <v>25</v>
      </c>
      <c r="D13" s="84" t="s">
        <v>13</v>
      </c>
      <c r="E13" s="84" t="s">
        <v>29</v>
      </c>
      <c r="F13" s="124"/>
      <c r="G13" s="125"/>
      <c r="H13" s="84">
        <v>40.83</v>
      </c>
      <c r="I13" s="106">
        <v>24.93</v>
      </c>
      <c r="J13" s="127"/>
      <c r="K13" s="127"/>
      <c r="L13" s="128"/>
      <c r="M13" s="129">
        <f t="shared" si="0"/>
        <v>48.83</v>
      </c>
      <c r="N13" s="126"/>
      <c r="O13" s="124"/>
      <c r="P13" s="130">
        <f t="shared" si="8"/>
        <v>8</v>
      </c>
      <c r="Q13" s="131">
        <f t="shared" si="9"/>
        <v>1.0900000000000001</v>
      </c>
      <c r="R13" s="132">
        <f t="shared" si="1"/>
        <v>714.87120000000004</v>
      </c>
      <c r="S13" s="133"/>
      <c r="T13" s="134" t="e">
        <f>AE13*AF13*#REF!+AG13+AI13+#REF!+#REF!+#REF!+#REF!</f>
        <v>#REF!</v>
      </c>
      <c r="U13" s="135" t="e">
        <f t="shared" si="10"/>
        <v>#REF!</v>
      </c>
      <c r="V13" s="98">
        <v>600</v>
      </c>
      <c r="W13" s="96">
        <v>45</v>
      </c>
      <c r="X13" s="136">
        <f t="shared" si="2"/>
        <v>645</v>
      </c>
      <c r="Y13" s="48">
        <f t="shared" si="3"/>
        <v>15.79720793534166</v>
      </c>
      <c r="Z13" s="113">
        <f t="shared" si="4"/>
        <v>715</v>
      </c>
      <c r="AA13" s="48">
        <f t="shared" si="5"/>
        <v>17.511633602743082</v>
      </c>
      <c r="AB13" s="61">
        <v>185000</v>
      </c>
      <c r="AC13" s="137">
        <f t="shared" si="6"/>
        <v>4.1837837837837837E-2</v>
      </c>
      <c r="AD13" s="138"/>
      <c r="AE13" s="139">
        <f t="shared" si="7"/>
        <v>578.96939999999995</v>
      </c>
      <c r="AF13" s="140"/>
      <c r="AG13" s="139"/>
      <c r="AH13" s="177"/>
      <c r="AI13" s="180"/>
    </row>
    <row r="14" spans="1:35" ht="14.15" customHeight="1" x14ac:dyDescent="0.3">
      <c r="A14" s="3"/>
      <c r="B14" s="84" t="s">
        <v>52</v>
      </c>
      <c r="C14" s="84" t="s">
        <v>25</v>
      </c>
      <c r="D14" s="84" t="s">
        <v>13</v>
      </c>
      <c r="E14" s="84">
        <v>1</v>
      </c>
      <c r="F14" s="84"/>
      <c r="G14" s="60"/>
      <c r="H14" s="84">
        <v>44.05</v>
      </c>
      <c r="I14" s="84">
        <v>4.63</v>
      </c>
      <c r="J14" s="63"/>
      <c r="K14" s="63"/>
      <c r="L14" s="85"/>
      <c r="M14" s="64">
        <f t="shared" si="0"/>
        <v>46.364999999999995</v>
      </c>
      <c r="N14" s="106"/>
      <c r="O14" s="84"/>
      <c r="P14" s="35">
        <f t="shared" si="8"/>
        <v>2.3149999999999999</v>
      </c>
      <c r="Q14" s="36">
        <f t="shared" si="9"/>
        <v>1.1100000000000001</v>
      </c>
      <c r="R14" s="132">
        <f t="shared" si="1"/>
        <v>678.78359999999998</v>
      </c>
      <c r="S14" s="37"/>
      <c r="T14" s="39" t="e">
        <f>AE14*AF14*#REF!+AG14+AI14+#REF!+#REF!+#REF!+#REF!</f>
        <v>#REF!</v>
      </c>
      <c r="U14" s="38" t="e">
        <f t="shared" si="10"/>
        <v>#REF!</v>
      </c>
      <c r="V14" s="98">
        <v>650</v>
      </c>
      <c r="W14" s="96">
        <v>45</v>
      </c>
      <c r="X14" s="97">
        <f t="shared" si="2"/>
        <v>695</v>
      </c>
      <c r="Y14" s="48">
        <f t="shared" si="3"/>
        <v>15.777525539160047</v>
      </c>
      <c r="Z14" s="113">
        <f t="shared" si="4"/>
        <v>765</v>
      </c>
      <c r="AA14" s="48">
        <f t="shared" si="5"/>
        <v>17.366628830874006</v>
      </c>
      <c r="AB14" s="61">
        <v>187700</v>
      </c>
      <c r="AC14" s="12">
        <f t="shared" si="6"/>
        <v>4.4432605221097494E-2</v>
      </c>
      <c r="AE14" s="56">
        <f t="shared" si="7"/>
        <v>624.62899999999991</v>
      </c>
      <c r="AF14" s="59"/>
      <c r="AG14" s="56"/>
      <c r="AH14" s="177"/>
      <c r="AI14" s="178"/>
    </row>
    <row r="15" spans="1:35" s="159" customFormat="1" ht="14.15" customHeight="1" x14ac:dyDescent="0.3">
      <c r="A15" s="3"/>
      <c r="B15" s="84" t="s">
        <v>56</v>
      </c>
      <c r="C15" s="84" t="s">
        <v>25</v>
      </c>
      <c r="D15" s="84" t="s">
        <v>13</v>
      </c>
      <c r="E15" s="84">
        <v>1</v>
      </c>
      <c r="F15" s="84"/>
      <c r="G15" s="60"/>
      <c r="H15" s="84">
        <v>44.27</v>
      </c>
      <c r="I15" s="84">
        <v>8.6999999999999993</v>
      </c>
      <c r="J15" s="63"/>
      <c r="K15" s="63"/>
      <c r="L15" s="85"/>
      <c r="M15" s="64">
        <f t="shared" si="0"/>
        <v>48.620000000000005</v>
      </c>
      <c r="N15" s="106"/>
      <c r="O15" s="84"/>
      <c r="P15" s="35">
        <f t="shared" si="8"/>
        <v>4.3499999999999996</v>
      </c>
      <c r="Q15" s="36">
        <f t="shared" si="9"/>
        <v>1.0900000000000001</v>
      </c>
      <c r="R15" s="132">
        <f t="shared" si="1"/>
        <v>711.79680000000008</v>
      </c>
      <c r="S15" s="37"/>
      <c r="T15" s="39" t="e">
        <f>AE15*AF15*#REF!+AG15+AI15+#REF!+#REF!+#REF!+#REF!</f>
        <v>#REF!</v>
      </c>
      <c r="U15" s="38" t="e">
        <f t="shared" si="10"/>
        <v>#REF!</v>
      </c>
      <c r="V15" s="98">
        <v>650</v>
      </c>
      <c r="W15" s="96">
        <v>45</v>
      </c>
      <c r="X15" s="97">
        <f t="shared" si="2"/>
        <v>695</v>
      </c>
      <c r="Y15" s="48">
        <f t="shared" si="3"/>
        <v>15.699119042240794</v>
      </c>
      <c r="Z15" s="113">
        <f t="shared" si="4"/>
        <v>765</v>
      </c>
      <c r="AA15" s="48">
        <f t="shared" si="5"/>
        <v>17.280325276711089</v>
      </c>
      <c r="AB15" s="61">
        <v>184900</v>
      </c>
      <c r="AC15" s="12">
        <f t="shared" si="6"/>
        <v>4.5105462412114654E-2</v>
      </c>
      <c r="AD15" s="7"/>
      <c r="AE15" s="56">
        <f t="shared" si="7"/>
        <v>627.74860000000001</v>
      </c>
      <c r="AF15" s="59"/>
      <c r="AG15" s="56"/>
      <c r="AH15" s="174"/>
      <c r="AI15" s="178"/>
    </row>
    <row r="16" spans="1:35" ht="14.15" customHeight="1" x14ac:dyDescent="0.3">
      <c r="A16" s="142"/>
      <c r="B16" s="143" t="s">
        <v>57</v>
      </c>
      <c r="C16" s="143" t="s">
        <v>25</v>
      </c>
      <c r="D16" s="143" t="s">
        <v>13</v>
      </c>
      <c r="E16" s="143">
        <v>1</v>
      </c>
      <c r="F16" s="143"/>
      <c r="G16" s="144"/>
      <c r="H16" s="143">
        <v>40.729999999999997</v>
      </c>
      <c r="I16" s="165">
        <v>4.6100000000000003</v>
      </c>
      <c r="J16" s="146"/>
      <c r="K16" s="146"/>
      <c r="L16" s="147"/>
      <c r="M16" s="129">
        <f t="shared" si="0"/>
        <v>43.034999999999997</v>
      </c>
      <c r="N16" s="145"/>
      <c r="O16" s="143"/>
      <c r="P16" s="148">
        <f t="shared" si="8"/>
        <v>2.3050000000000002</v>
      </c>
      <c r="Q16" s="149">
        <f t="shared" si="9"/>
        <v>1.1399999999999999</v>
      </c>
      <c r="R16" s="132">
        <f t="shared" si="1"/>
        <v>630.03239999999994</v>
      </c>
      <c r="S16" s="150"/>
      <c r="T16" s="134" t="e">
        <f>AE16*AF16*#REF!+AG16+AI16+#REF!+#REF!+#REF!+#REF!</f>
        <v>#REF!</v>
      </c>
      <c r="U16" s="151" t="e">
        <f t="shared" si="10"/>
        <v>#REF!</v>
      </c>
      <c r="V16" s="160">
        <v>600</v>
      </c>
      <c r="W16" s="152">
        <v>45</v>
      </c>
      <c r="X16" s="136">
        <f t="shared" si="2"/>
        <v>645</v>
      </c>
      <c r="Y16" s="153">
        <f t="shared" si="3"/>
        <v>15.83599312546035</v>
      </c>
      <c r="Z16" s="154">
        <f t="shared" si="4"/>
        <v>715</v>
      </c>
      <c r="AA16" s="153">
        <f t="shared" si="5"/>
        <v>17.554628038301008</v>
      </c>
      <c r="AB16" s="155">
        <v>177100</v>
      </c>
      <c r="AC16" s="137">
        <f t="shared" si="6"/>
        <v>4.370412196499153E-2</v>
      </c>
      <c r="AD16" s="156"/>
      <c r="AE16" s="157">
        <f t="shared" si="7"/>
        <v>577.55139999999994</v>
      </c>
      <c r="AF16" s="158"/>
      <c r="AG16" s="157"/>
      <c r="AH16" s="177"/>
      <c r="AI16" s="175"/>
    </row>
    <row r="17" spans="1:35" ht="14.15" customHeight="1" x14ac:dyDescent="0.3">
      <c r="A17" s="111"/>
      <c r="B17" s="84" t="s">
        <v>61</v>
      </c>
      <c r="C17" s="84" t="s">
        <v>25</v>
      </c>
      <c r="D17" s="84" t="s">
        <v>13</v>
      </c>
      <c r="E17" s="84">
        <v>2</v>
      </c>
      <c r="F17" s="84"/>
      <c r="G17" s="60"/>
      <c r="H17" s="84">
        <v>44.05</v>
      </c>
      <c r="I17" s="84">
        <v>4.63</v>
      </c>
      <c r="J17" s="63"/>
      <c r="K17" s="63"/>
      <c r="L17" s="85"/>
      <c r="M17" s="64">
        <f t="shared" si="0"/>
        <v>46.364999999999995</v>
      </c>
      <c r="N17" s="106"/>
      <c r="O17" s="84"/>
      <c r="P17" s="35">
        <f t="shared" si="8"/>
        <v>2.3149999999999999</v>
      </c>
      <c r="Q17" s="36">
        <f t="shared" si="9"/>
        <v>1.1100000000000001</v>
      </c>
      <c r="R17" s="132">
        <f t="shared" si="1"/>
        <v>678.78359999999998</v>
      </c>
      <c r="S17" s="37"/>
      <c r="T17" s="39" t="e">
        <f>AE17*AF17*#REF!+AG17+AI17+#REF!+#REF!+#REF!+#REF!</f>
        <v>#REF!</v>
      </c>
      <c r="U17" s="38" t="e">
        <f t="shared" si="10"/>
        <v>#REF!</v>
      </c>
      <c r="V17" s="98">
        <v>650</v>
      </c>
      <c r="W17" s="96">
        <v>45</v>
      </c>
      <c r="X17" s="97">
        <f t="shared" si="2"/>
        <v>695</v>
      </c>
      <c r="Y17" s="48">
        <f t="shared" si="3"/>
        <v>15.777525539160047</v>
      </c>
      <c r="Z17" s="113">
        <f t="shared" si="4"/>
        <v>765</v>
      </c>
      <c r="AA17" s="48">
        <f t="shared" si="5"/>
        <v>17.366628830874006</v>
      </c>
      <c r="AB17" s="61">
        <v>191400</v>
      </c>
      <c r="AC17" s="12">
        <f t="shared" si="6"/>
        <v>4.3573667711598749E-2</v>
      </c>
      <c r="AD17" s="13"/>
      <c r="AE17" s="56">
        <f t="shared" si="7"/>
        <v>624.62899999999991</v>
      </c>
      <c r="AF17" s="59"/>
      <c r="AG17" s="56"/>
      <c r="AH17" s="177"/>
      <c r="AI17" s="178"/>
    </row>
    <row r="18" spans="1:35" ht="14.15" customHeight="1" x14ac:dyDescent="0.3">
      <c r="A18" s="3"/>
      <c r="B18" s="84" t="s">
        <v>65</v>
      </c>
      <c r="C18" s="84" t="s">
        <v>25</v>
      </c>
      <c r="D18" s="84" t="s">
        <v>13</v>
      </c>
      <c r="E18" s="84">
        <v>2</v>
      </c>
      <c r="F18" s="84"/>
      <c r="G18" s="60"/>
      <c r="H18" s="84">
        <v>44.27</v>
      </c>
      <c r="I18" s="84">
        <v>8.6999999999999993</v>
      </c>
      <c r="J18" s="63"/>
      <c r="K18" s="63"/>
      <c r="L18" s="85"/>
      <c r="M18" s="64">
        <f t="shared" si="0"/>
        <v>48.620000000000005</v>
      </c>
      <c r="N18" s="106"/>
      <c r="O18" s="84"/>
      <c r="P18" s="35">
        <f t="shared" si="8"/>
        <v>4.3499999999999996</v>
      </c>
      <c r="Q18" s="36">
        <f t="shared" si="9"/>
        <v>1.0900000000000001</v>
      </c>
      <c r="R18" s="132">
        <f t="shared" si="1"/>
        <v>711.79680000000008</v>
      </c>
      <c r="S18" s="37"/>
      <c r="T18" s="39" t="e">
        <f>AE18*AF18*#REF!+AG18+AI18+#REF!+#REF!+#REF!+#REF!</f>
        <v>#REF!</v>
      </c>
      <c r="U18" s="38" t="e">
        <f t="shared" si="10"/>
        <v>#REF!</v>
      </c>
      <c r="V18" s="98">
        <v>650</v>
      </c>
      <c r="W18" s="96">
        <v>45</v>
      </c>
      <c r="X18" s="97">
        <f t="shared" si="2"/>
        <v>695</v>
      </c>
      <c r="Y18" s="48">
        <f t="shared" si="3"/>
        <v>15.699119042240794</v>
      </c>
      <c r="Z18" s="113">
        <f t="shared" si="4"/>
        <v>765</v>
      </c>
      <c r="AA18" s="48">
        <f t="shared" si="5"/>
        <v>17.280325276711089</v>
      </c>
      <c r="AB18" s="61">
        <v>188600</v>
      </c>
      <c r="AC18" s="12">
        <f t="shared" si="6"/>
        <v>4.4220572640509014E-2</v>
      </c>
      <c r="AE18" s="56">
        <f t="shared" si="7"/>
        <v>627.74860000000001</v>
      </c>
      <c r="AF18" s="59"/>
      <c r="AG18" s="56"/>
      <c r="AH18" s="177"/>
      <c r="AI18" s="178"/>
    </row>
    <row r="19" spans="1:35" ht="14.15" customHeight="1" x14ac:dyDescent="0.3">
      <c r="A19" s="3"/>
      <c r="B19" s="84" t="s">
        <v>66</v>
      </c>
      <c r="C19" s="84" t="s">
        <v>25</v>
      </c>
      <c r="D19" s="84" t="s">
        <v>13</v>
      </c>
      <c r="E19" s="84">
        <v>2</v>
      </c>
      <c r="F19" s="84"/>
      <c r="G19" s="60"/>
      <c r="H19" s="84">
        <v>40.729999999999997</v>
      </c>
      <c r="I19" s="84">
        <v>4.6100000000000003</v>
      </c>
      <c r="J19" s="63"/>
      <c r="K19" s="63"/>
      <c r="L19" s="85"/>
      <c r="M19" s="64">
        <f t="shared" si="0"/>
        <v>43.034999999999997</v>
      </c>
      <c r="N19" s="106"/>
      <c r="O19" s="84"/>
      <c r="P19" s="35">
        <f t="shared" si="8"/>
        <v>2.3050000000000002</v>
      </c>
      <c r="Q19" s="36">
        <f t="shared" si="9"/>
        <v>1.1399999999999999</v>
      </c>
      <c r="R19" s="132">
        <f t="shared" si="1"/>
        <v>630.03239999999994</v>
      </c>
      <c r="S19" s="37"/>
      <c r="T19" s="39" t="e">
        <f>AE19*AF19*#REF!+AG19+AI19+#REF!+#REF!+#REF!+#REF!</f>
        <v>#REF!</v>
      </c>
      <c r="U19" s="38" t="e">
        <f t="shared" si="10"/>
        <v>#REF!</v>
      </c>
      <c r="V19" s="98">
        <v>600</v>
      </c>
      <c r="W19" s="96">
        <v>45</v>
      </c>
      <c r="X19" s="97">
        <f t="shared" si="2"/>
        <v>645</v>
      </c>
      <c r="Y19" s="48">
        <f t="shared" si="3"/>
        <v>15.83599312546035</v>
      </c>
      <c r="Z19" s="113">
        <f t="shared" si="4"/>
        <v>715</v>
      </c>
      <c r="AA19" s="48">
        <f t="shared" si="5"/>
        <v>17.554628038301008</v>
      </c>
      <c r="AB19" s="61">
        <v>180600</v>
      </c>
      <c r="AC19" s="12">
        <f t="shared" si="6"/>
        <v>4.2857142857142858E-2</v>
      </c>
      <c r="AE19" s="56">
        <f t="shared" si="7"/>
        <v>577.55139999999994</v>
      </c>
      <c r="AF19" s="59"/>
      <c r="AG19" s="56"/>
      <c r="AH19" s="177"/>
      <c r="AI19" s="178"/>
    </row>
    <row r="20" spans="1:35" ht="14.15" customHeight="1" x14ac:dyDescent="0.3">
      <c r="A20" s="3"/>
      <c r="B20" s="84" t="s">
        <v>70</v>
      </c>
      <c r="C20" s="84" t="s">
        <v>25</v>
      </c>
      <c r="D20" s="84" t="s">
        <v>13</v>
      </c>
      <c r="E20" s="84">
        <v>3</v>
      </c>
      <c r="F20" s="84"/>
      <c r="G20" s="60"/>
      <c r="H20" s="84">
        <v>44.05</v>
      </c>
      <c r="I20" s="84">
        <v>4.63</v>
      </c>
      <c r="J20" s="63"/>
      <c r="K20" s="63"/>
      <c r="L20" s="85"/>
      <c r="M20" s="64">
        <f t="shared" si="0"/>
        <v>46.364999999999995</v>
      </c>
      <c r="N20" s="106"/>
      <c r="O20" s="84"/>
      <c r="P20" s="35">
        <f t="shared" si="8"/>
        <v>2.3149999999999999</v>
      </c>
      <c r="Q20" s="36">
        <f t="shared" si="9"/>
        <v>1.1100000000000001</v>
      </c>
      <c r="R20" s="132">
        <f t="shared" si="1"/>
        <v>678.78359999999998</v>
      </c>
      <c r="S20" s="37"/>
      <c r="T20" s="39" t="e">
        <f>AE20*AF20*#REF!+AG20+AI20+#REF!+#REF!+#REF!+#REF!</f>
        <v>#REF!</v>
      </c>
      <c r="U20" s="38" t="e">
        <f t="shared" si="10"/>
        <v>#REF!</v>
      </c>
      <c r="V20" s="98">
        <v>650</v>
      </c>
      <c r="W20" s="96">
        <v>45</v>
      </c>
      <c r="X20" s="97">
        <f t="shared" si="2"/>
        <v>695</v>
      </c>
      <c r="Y20" s="48">
        <f t="shared" si="3"/>
        <v>15.777525539160047</v>
      </c>
      <c r="Z20" s="113">
        <f t="shared" si="4"/>
        <v>765</v>
      </c>
      <c r="AA20" s="48">
        <f t="shared" si="5"/>
        <v>17.366628830874006</v>
      </c>
      <c r="AB20" s="61">
        <v>195200</v>
      </c>
      <c r="AC20" s="12">
        <f t="shared" si="6"/>
        <v>4.2725409836065577E-2</v>
      </c>
      <c r="AE20" s="56">
        <f t="shared" si="7"/>
        <v>624.62899999999991</v>
      </c>
      <c r="AF20" s="59"/>
      <c r="AG20" s="56"/>
      <c r="AH20" s="177"/>
      <c r="AI20" s="178"/>
    </row>
    <row r="21" spans="1:35" ht="14.15" customHeight="1" x14ac:dyDescent="0.3">
      <c r="A21" s="3"/>
      <c r="B21" s="84" t="s">
        <v>74</v>
      </c>
      <c r="C21" s="84" t="s">
        <v>25</v>
      </c>
      <c r="D21" s="84" t="s">
        <v>13</v>
      </c>
      <c r="E21" s="84">
        <v>3</v>
      </c>
      <c r="F21" s="84"/>
      <c r="G21" s="60"/>
      <c r="H21" s="84">
        <v>44.27</v>
      </c>
      <c r="I21" s="84">
        <v>8.6999999999999993</v>
      </c>
      <c r="J21" s="63"/>
      <c r="K21" s="63"/>
      <c r="L21" s="85"/>
      <c r="M21" s="64">
        <f t="shared" si="0"/>
        <v>48.620000000000005</v>
      </c>
      <c r="N21" s="106"/>
      <c r="O21" s="84"/>
      <c r="P21" s="35">
        <f t="shared" si="8"/>
        <v>4.3499999999999996</v>
      </c>
      <c r="Q21" s="36">
        <f t="shared" si="9"/>
        <v>1.0900000000000001</v>
      </c>
      <c r="R21" s="132">
        <f t="shared" si="1"/>
        <v>711.79680000000008</v>
      </c>
      <c r="S21" s="37"/>
      <c r="T21" s="39" t="e">
        <f>AE21*AF21*#REF!+AG21+AI21+#REF!+#REF!+#REF!+#REF!</f>
        <v>#REF!</v>
      </c>
      <c r="U21" s="38" t="e">
        <f t="shared" si="10"/>
        <v>#REF!</v>
      </c>
      <c r="V21" s="98">
        <v>650</v>
      </c>
      <c r="W21" s="96">
        <v>45</v>
      </c>
      <c r="X21" s="97">
        <f t="shared" si="2"/>
        <v>695</v>
      </c>
      <c r="Y21" s="48">
        <f t="shared" si="3"/>
        <v>15.699119042240794</v>
      </c>
      <c r="Z21" s="113">
        <f t="shared" si="4"/>
        <v>765</v>
      </c>
      <c r="AA21" s="48">
        <f t="shared" si="5"/>
        <v>17.280325276711089</v>
      </c>
      <c r="AB21" s="61">
        <v>192200</v>
      </c>
      <c r="AC21" s="12">
        <f t="shared" si="6"/>
        <v>4.3392299687825181E-2</v>
      </c>
      <c r="AE21" s="56">
        <f t="shared" si="7"/>
        <v>627.74860000000001</v>
      </c>
      <c r="AF21" s="59"/>
      <c r="AG21" s="56"/>
      <c r="AH21" s="177"/>
      <c r="AI21" s="178"/>
    </row>
    <row r="22" spans="1:35" ht="14.15" customHeight="1" x14ac:dyDescent="0.3">
      <c r="A22" s="3"/>
      <c r="B22" s="84" t="s">
        <v>75</v>
      </c>
      <c r="C22" s="84" t="s">
        <v>25</v>
      </c>
      <c r="D22" s="84" t="s">
        <v>13</v>
      </c>
      <c r="E22" s="84">
        <v>3</v>
      </c>
      <c r="F22" s="84"/>
      <c r="G22" s="60"/>
      <c r="H22" s="84">
        <v>40.729999999999997</v>
      </c>
      <c r="I22" s="118">
        <v>4.6100000000000003</v>
      </c>
      <c r="J22" s="63"/>
      <c r="K22" s="63"/>
      <c r="L22" s="85"/>
      <c r="M22" s="64">
        <f t="shared" si="0"/>
        <v>43.034999999999997</v>
      </c>
      <c r="N22" s="106"/>
      <c r="O22" s="84"/>
      <c r="P22" s="35">
        <f t="shared" si="8"/>
        <v>2.3050000000000002</v>
      </c>
      <c r="Q22" s="36">
        <f t="shared" si="9"/>
        <v>1.1399999999999999</v>
      </c>
      <c r="R22" s="132">
        <f t="shared" si="1"/>
        <v>630.03239999999994</v>
      </c>
      <c r="S22" s="37"/>
      <c r="T22" s="39" t="e">
        <f>AE22*AF22*#REF!+AG22+AI22+#REF!+#REF!+#REF!+#REF!</f>
        <v>#REF!</v>
      </c>
      <c r="U22" s="38" t="e">
        <f t="shared" si="10"/>
        <v>#REF!</v>
      </c>
      <c r="V22" s="98">
        <v>600</v>
      </c>
      <c r="W22" s="96">
        <v>45</v>
      </c>
      <c r="X22" s="97">
        <f t="shared" si="2"/>
        <v>645</v>
      </c>
      <c r="Y22" s="48">
        <f t="shared" si="3"/>
        <v>15.83599312546035</v>
      </c>
      <c r="Z22" s="113">
        <f t="shared" si="4"/>
        <v>715</v>
      </c>
      <c r="AA22" s="48">
        <f t="shared" si="5"/>
        <v>17.554628038301008</v>
      </c>
      <c r="AB22" s="61">
        <v>184100</v>
      </c>
      <c r="AC22" s="12">
        <f t="shared" si="6"/>
        <v>4.2042368278109726E-2</v>
      </c>
      <c r="AE22" s="56">
        <f t="shared" si="7"/>
        <v>577.55139999999994</v>
      </c>
      <c r="AF22" s="59"/>
      <c r="AG22" s="56"/>
      <c r="AH22" s="177"/>
      <c r="AI22" s="178"/>
    </row>
    <row r="23" spans="1:35" ht="14.15" customHeight="1" x14ac:dyDescent="0.3">
      <c r="A23" s="3"/>
      <c r="B23" s="84" t="s">
        <v>79</v>
      </c>
      <c r="C23" s="84" t="s">
        <v>25</v>
      </c>
      <c r="D23" s="84" t="s">
        <v>13</v>
      </c>
      <c r="E23" s="84">
        <v>4</v>
      </c>
      <c r="F23" s="84"/>
      <c r="G23" s="60"/>
      <c r="H23" s="84">
        <v>36.729999999999997</v>
      </c>
      <c r="I23" s="63">
        <v>8.77</v>
      </c>
      <c r="J23" s="63"/>
      <c r="K23" s="63"/>
      <c r="L23" s="85"/>
      <c r="M23" s="64">
        <f t="shared" si="0"/>
        <v>41.114999999999995</v>
      </c>
      <c r="N23" s="106"/>
      <c r="O23" s="84"/>
      <c r="P23" s="35">
        <f t="shared" si="8"/>
        <v>4.3849999999999998</v>
      </c>
      <c r="Q23" s="36">
        <f t="shared" si="9"/>
        <v>1.1599999999999999</v>
      </c>
      <c r="R23" s="132">
        <f t="shared" si="1"/>
        <v>601.92359999999996</v>
      </c>
      <c r="S23" s="37"/>
      <c r="T23" s="39" t="e">
        <f>AE23*AF23*#REF!+AG23+AI23+#REF!+#REF!+#REF!+#REF!</f>
        <v>#REF!</v>
      </c>
      <c r="U23" s="38" t="e">
        <f t="shared" si="10"/>
        <v>#REF!</v>
      </c>
      <c r="V23" s="98">
        <v>540</v>
      </c>
      <c r="W23" s="96">
        <v>45</v>
      </c>
      <c r="X23" s="97">
        <f t="shared" si="2"/>
        <v>585</v>
      </c>
      <c r="Y23" s="48">
        <f t="shared" si="3"/>
        <v>15.927035121154372</v>
      </c>
      <c r="Z23" s="113">
        <f t="shared" si="4"/>
        <v>655</v>
      </c>
      <c r="AA23" s="48">
        <f t="shared" si="5"/>
        <v>17.832834195480537</v>
      </c>
      <c r="AB23" s="61">
        <v>170900</v>
      </c>
      <c r="AC23" s="12">
        <f t="shared" si="6"/>
        <v>4.1076653013458163E-2</v>
      </c>
      <c r="AE23" s="56">
        <f t="shared" si="7"/>
        <v>520.83139999999992</v>
      </c>
      <c r="AF23" s="59"/>
      <c r="AG23" s="56"/>
      <c r="AH23" s="177"/>
      <c r="AI23" s="178"/>
    </row>
    <row r="24" spans="1:35" ht="14.15" customHeight="1" x14ac:dyDescent="0.3">
      <c r="A24" s="3"/>
      <c r="B24" s="84" t="s">
        <v>80</v>
      </c>
      <c r="C24" s="84" t="s">
        <v>25</v>
      </c>
      <c r="D24" s="84" t="s">
        <v>13</v>
      </c>
      <c r="E24" s="84">
        <v>4</v>
      </c>
      <c r="F24" s="84"/>
      <c r="G24" s="60"/>
      <c r="H24" s="84">
        <v>44.43</v>
      </c>
      <c r="I24" s="63">
        <v>14.92</v>
      </c>
      <c r="J24" s="63"/>
      <c r="K24" s="63"/>
      <c r="L24" s="85"/>
      <c r="M24" s="64">
        <f t="shared" si="0"/>
        <v>51.89</v>
      </c>
      <c r="N24" s="106"/>
      <c r="O24" s="84"/>
      <c r="P24" s="35">
        <f t="shared" si="8"/>
        <v>7.46</v>
      </c>
      <c r="Q24" s="36">
        <f t="shared" si="9"/>
        <v>1.07</v>
      </c>
      <c r="R24" s="132">
        <f t="shared" si="1"/>
        <v>759.66960000000006</v>
      </c>
      <c r="S24" s="37"/>
      <c r="T24" s="39" t="e">
        <f>AE24*AF24*#REF!+AG24+AI24+#REF!+#REF!+#REF!+#REF!</f>
        <v>#REF!</v>
      </c>
      <c r="U24" s="38" t="e">
        <f t="shared" si="10"/>
        <v>#REF!</v>
      </c>
      <c r="V24" s="98">
        <v>660</v>
      </c>
      <c r="W24" s="96">
        <v>45</v>
      </c>
      <c r="X24" s="97">
        <f t="shared" si="2"/>
        <v>705</v>
      </c>
      <c r="Y24" s="48">
        <f t="shared" si="3"/>
        <v>15.86765698852127</v>
      </c>
      <c r="Z24" s="113">
        <f t="shared" si="4"/>
        <v>775</v>
      </c>
      <c r="AA24" s="48">
        <f t="shared" si="5"/>
        <v>17.44316902993473</v>
      </c>
      <c r="AB24" s="61">
        <v>206700</v>
      </c>
      <c r="AC24" s="12">
        <f t="shared" si="6"/>
        <v>4.0928882438316404E-2</v>
      </c>
      <c r="AE24" s="56">
        <f t="shared" si="7"/>
        <v>630.01739999999995</v>
      </c>
      <c r="AF24" s="59"/>
      <c r="AG24" s="56"/>
      <c r="AH24" s="177"/>
      <c r="AI24" s="178"/>
    </row>
    <row r="25" spans="1:35" ht="14.15" customHeight="1" x14ac:dyDescent="0.3">
      <c r="A25" s="3"/>
      <c r="B25" s="84" t="s">
        <v>81</v>
      </c>
      <c r="C25" s="84" t="s">
        <v>25</v>
      </c>
      <c r="D25" s="84" t="s">
        <v>13</v>
      </c>
      <c r="E25" s="84">
        <v>4</v>
      </c>
      <c r="F25" s="84"/>
      <c r="G25" s="60"/>
      <c r="H25" s="84">
        <v>44.27</v>
      </c>
      <c r="I25" s="63">
        <v>8.7200000000000006</v>
      </c>
      <c r="J25" s="63"/>
      <c r="K25" s="63"/>
      <c r="L25" s="85"/>
      <c r="M25" s="64">
        <f t="shared" si="0"/>
        <v>48.63</v>
      </c>
      <c r="N25" s="106"/>
      <c r="O25" s="84"/>
      <c r="P25" s="35">
        <f t="shared" si="8"/>
        <v>4.3600000000000003</v>
      </c>
      <c r="Q25" s="36">
        <f t="shared" si="9"/>
        <v>1.0900000000000001</v>
      </c>
      <c r="R25" s="132">
        <f t="shared" si="1"/>
        <v>711.94320000000005</v>
      </c>
      <c r="S25" s="37"/>
      <c r="T25" s="39" t="e">
        <f>AE25*AF25*#REF!+AG25+AI25+#REF!+#REF!+#REF!+#REF!</f>
        <v>#REF!</v>
      </c>
      <c r="U25" s="38" t="e">
        <f t="shared" si="10"/>
        <v>#REF!</v>
      </c>
      <c r="V25" s="98">
        <v>650</v>
      </c>
      <c r="W25" s="96">
        <v>45</v>
      </c>
      <c r="X25" s="97">
        <f t="shared" si="2"/>
        <v>695</v>
      </c>
      <c r="Y25" s="48">
        <f t="shared" si="3"/>
        <v>15.699119042240794</v>
      </c>
      <c r="Z25" s="113">
        <f t="shared" si="4"/>
        <v>765</v>
      </c>
      <c r="AA25" s="48">
        <f t="shared" si="5"/>
        <v>17.280325276711089</v>
      </c>
      <c r="AB25" s="61">
        <v>196000</v>
      </c>
      <c r="AC25" s="12">
        <f t="shared" si="6"/>
        <v>4.2551020408163262E-2</v>
      </c>
      <c r="AE25" s="56">
        <f t="shared" si="7"/>
        <v>627.74860000000001</v>
      </c>
      <c r="AF25" s="59"/>
      <c r="AG25" s="56"/>
      <c r="AH25" s="177"/>
      <c r="AI25" s="178"/>
    </row>
    <row r="26" spans="1:35" ht="14.15" customHeight="1" x14ac:dyDescent="0.3">
      <c r="A26" s="3"/>
      <c r="B26" s="84" t="s">
        <v>84</v>
      </c>
      <c r="C26" s="84" t="s">
        <v>25</v>
      </c>
      <c r="D26" s="84" t="s">
        <v>13</v>
      </c>
      <c r="E26" s="84">
        <v>5</v>
      </c>
      <c r="F26" s="84"/>
      <c r="G26" s="60"/>
      <c r="H26" s="84">
        <v>41.52</v>
      </c>
      <c r="I26" s="63">
        <v>6.07</v>
      </c>
      <c r="J26" s="63"/>
      <c r="K26" s="63"/>
      <c r="L26" s="85"/>
      <c r="M26" s="64">
        <f t="shared" si="0"/>
        <v>44.555000000000007</v>
      </c>
      <c r="N26" s="106"/>
      <c r="O26" s="84"/>
      <c r="P26" s="35">
        <f t="shared" si="8"/>
        <v>3.0350000000000001</v>
      </c>
      <c r="Q26" s="36">
        <f t="shared" si="9"/>
        <v>1.1299999999999999</v>
      </c>
      <c r="R26" s="132">
        <f t="shared" si="1"/>
        <v>652.28520000000015</v>
      </c>
      <c r="S26" s="37"/>
      <c r="T26" s="39" t="e">
        <f>AE26*AF26*#REF!+AG26+AI26+#REF!+#REF!+#REF!+#REF!</f>
        <v>#REF!</v>
      </c>
      <c r="U26" s="38" t="e">
        <f t="shared" si="10"/>
        <v>#REF!</v>
      </c>
      <c r="V26" s="98">
        <v>615</v>
      </c>
      <c r="W26" s="96">
        <v>45</v>
      </c>
      <c r="X26" s="97">
        <f t="shared" si="2"/>
        <v>660</v>
      </c>
      <c r="Y26" s="48">
        <f t="shared" si="3"/>
        <v>15.895953757225433</v>
      </c>
      <c r="Z26" s="113">
        <f t="shared" si="4"/>
        <v>730</v>
      </c>
      <c r="AA26" s="48">
        <f t="shared" si="5"/>
        <v>17.581888246628129</v>
      </c>
      <c r="AB26" s="61">
        <v>196800</v>
      </c>
      <c r="AC26" s="12">
        <f t="shared" si="6"/>
        <v>4.0243902439024391E-2</v>
      </c>
      <c r="AE26" s="56">
        <f t="shared" si="7"/>
        <v>588.75360000000001</v>
      </c>
      <c r="AF26" s="59"/>
      <c r="AG26" s="56"/>
      <c r="AH26" s="177"/>
      <c r="AI26" s="178"/>
    </row>
    <row r="27" spans="1:35" ht="14.15" customHeight="1" x14ac:dyDescent="0.3">
      <c r="A27" s="3"/>
      <c r="B27" s="84" t="s">
        <v>85</v>
      </c>
      <c r="C27" s="84" t="s">
        <v>25</v>
      </c>
      <c r="D27" s="84" t="s">
        <v>13</v>
      </c>
      <c r="E27" s="84">
        <v>5</v>
      </c>
      <c r="F27" s="84"/>
      <c r="G27" s="60"/>
      <c r="H27" s="84">
        <v>42.65</v>
      </c>
      <c r="I27" s="63">
        <v>2.0299999999999998</v>
      </c>
      <c r="J27" s="63"/>
      <c r="K27" s="63"/>
      <c r="L27" s="85"/>
      <c r="M27" s="64">
        <f t="shared" si="0"/>
        <v>43.664999999999999</v>
      </c>
      <c r="N27" s="106"/>
      <c r="O27" s="84"/>
      <c r="P27" s="35">
        <f t="shared" si="8"/>
        <v>1.0149999999999999</v>
      </c>
      <c r="Q27" s="36">
        <f t="shared" si="9"/>
        <v>1.1399999999999999</v>
      </c>
      <c r="R27" s="132">
        <f t="shared" si="1"/>
        <v>639.25559999999996</v>
      </c>
      <c r="S27" s="37"/>
      <c r="T27" s="39" t="e">
        <f>AE27*AF27*#REF!+AG27+AI27+#REF!+#REF!+#REF!+#REF!</f>
        <v>#REF!</v>
      </c>
      <c r="U27" s="38" t="e">
        <f t="shared" si="10"/>
        <v>#REF!</v>
      </c>
      <c r="V27" s="98">
        <v>630</v>
      </c>
      <c r="W27" s="96">
        <v>45</v>
      </c>
      <c r="X27" s="97">
        <f t="shared" si="2"/>
        <v>675</v>
      </c>
      <c r="Y27" s="48">
        <f t="shared" si="3"/>
        <v>15.826494724501758</v>
      </c>
      <c r="Z27" s="113">
        <f t="shared" si="4"/>
        <v>745</v>
      </c>
      <c r="AA27" s="48">
        <f t="shared" si="5"/>
        <v>17.46776084407972</v>
      </c>
      <c r="AB27" s="61">
        <v>202100</v>
      </c>
      <c r="AC27" s="12">
        <f t="shared" si="6"/>
        <v>4.00791687283523E-2</v>
      </c>
      <c r="AE27" s="56">
        <f t="shared" si="7"/>
        <v>604.77699999999993</v>
      </c>
      <c r="AF27" s="59"/>
      <c r="AG27" s="56"/>
      <c r="AH27" s="177"/>
      <c r="AI27" s="178"/>
    </row>
    <row r="28" spans="1:35" ht="14.15" customHeight="1" x14ac:dyDescent="0.3">
      <c r="A28" s="3"/>
      <c r="B28" s="84" t="s">
        <v>86</v>
      </c>
      <c r="C28" s="84" t="s">
        <v>25</v>
      </c>
      <c r="D28" s="84" t="s">
        <v>13</v>
      </c>
      <c r="E28" s="84">
        <v>5</v>
      </c>
      <c r="F28" s="84"/>
      <c r="G28" s="60"/>
      <c r="H28" s="84">
        <v>43.19</v>
      </c>
      <c r="I28" s="106">
        <v>8.5299999999999994</v>
      </c>
      <c r="J28" s="63"/>
      <c r="K28" s="63"/>
      <c r="L28" s="85"/>
      <c r="M28" s="64">
        <f t="shared" si="0"/>
        <v>47.454999999999998</v>
      </c>
      <c r="N28" s="106"/>
      <c r="O28" s="84"/>
      <c r="P28" s="35">
        <f t="shared" si="8"/>
        <v>4.2649999999999997</v>
      </c>
      <c r="Q28" s="36">
        <f t="shared" si="9"/>
        <v>1.1000000000000001</v>
      </c>
      <c r="R28" s="132">
        <f t="shared" si="1"/>
        <v>694.74120000000005</v>
      </c>
      <c r="S28" s="37"/>
      <c r="T28" s="39" t="e">
        <f>AE28*AF28*#REF!+AG28+AI28+#REF!+#REF!+#REF!+#REF!</f>
        <v>#REF!</v>
      </c>
      <c r="U28" s="38" t="e">
        <f t="shared" si="10"/>
        <v>#REF!</v>
      </c>
      <c r="V28" s="96">
        <v>640</v>
      </c>
      <c r="W28" s="96">
        <v>45</v>
      </c>
      <c r="X28" s="97">
        <f t="shared" si="2"/>
        <v>685</v>
      </c>
      <c r="Y28" s="48">
        <f t="shared" si="3"/>
        <v>15.860152813151194</v>
      </c>
      <c r="Z28" s="113">
        <f t="shared" si="4"/>
        <v>755</v>
      </c>
      <c r="AA28" s="48">
        <f t="shared" si="5"/>
        <v>17.480898356100951</v>
      </c>
      <c r="AB28" s="61">
        <v>194700</v>
      </c>
      <c r="AC28" s="12">
        <f t="shared" si="6"/>
        <v>4.2218798151001539E-2</v>
      </c>
      <c r="AE28" s="56">
        <f t="shared" si="7"/>
        <v>612.43419999999992</v>
      </c>
      <c r="AF28" s="59"/>
      <c r="AG28" s="56"/>
      <c r="AI28" s="178"/>
    </row>
    <row r="29" spans="1:35" ht="14.15" customHeight="1" x14ac:dyDescent="0.35">
      <c r="B29" s="84" t="s">
        <v>97</v>
      </c>
      <c r="C29" s="84" t="s">
        <v>25</v>
      </c>
      <c r="D29" s="84" t="s">
        <v>95</v>
      </c>
      <c r="E29" s="84" t="s">
        <v>29</v>
      </c>
      <c r="F29" s="84"/>
      <c r="G29" s="162"/>
      <c r="H29" s="84">
        <v>45.54</v>
      </c>
      <c r="I29" s="106">
        <v>32.44</v>
      </c>
      <c r="J29" s="166"/>
      <c r="K29" s="63"/>
      <c r="L29" s="169"/>
      <c r="M29" s="64">
        <f t="shared" si="0"/>
        <v>45.54</v>
      </c>
      <c r="N29" s="162"/>
      <c r="O29" s="84"/>
      <c r="R29" s="132">
        <f t="shared" si="1"/>
        <v>666.7056</v>
      </c>
      <c r="T29" s="171"/>
      <c r="U29" s="171"/>
      <c r="V29" s="96">
        <v>650</v>
      </c>
      <c r="W29" s="96">
        <v>45</v>
      </c>
      <c r="X29" s="97">
        <f t="shared" si="2"/>
        <v>695</v>
      </c>
      <c r="Y29" s="48">
        <f t="shared" si="3"/>
        <v>15.261308739569609</v>
      </c>
      <c r="Z29" s="113">
        <f t="shared" si="4"/>
        <v>765</v>
      </c>
      <c r="AA29" s="48">
        <f t="shared" si="5"/>
        <v>16.798418972332016</v>
      </c>
      <c r="AB29" s="61">
        <v>202300</v>
      </c>
      <c r="AC29" s="12">
        <f t="shared" si="6"/>
        <v>4.1225902125556102E-2</v>
      </c>
      <c r="AE29" s="56">
        <f t="shared" si="7"/>
        <v>645.75720000000001</v>
      </c>
      <c r="AF29" s="59"/>
      <c r="AG29" s="56"/>
    </row>
    <row r="30" spans="1:35" ht="14.15" customHeight="1" x14ac:dyDescent="0.35">
      <c r="B30" s="119" t="s">
        <v>98</v>
      </c>
      <c r="C30" s="119" t="s">
        <v>25</v>
      </c>
      <c r="D30" s="119" t="s">
        <v>95</v>
      </c>
      <c r="E30" s="119" t="s">
        <v>29</v>
      </c>
      <c r="F30" s="119"/>
      <c r="G30" s="164"/>
      <c r="H30" s="119">
        <v>36.729999999999997</v>
      </c>
      <c r="I30" s="106">
        <v>21.35</v>
      </c>
      <c r="J30" s="168"/>
      <c r="K30" s="121"/>
      <c r="L30" s="169"/>
      <c r="M30" s="64">
        <f t="shared" si="0"/>
        <v>36.729999999999997</v>
      </c>
      <c r="N30" s="162"/>
      <c r="O30" s="84"/>
      <c r="R30" s="132">
        <f t="shared" si="1"/>
        <v>537.72719999999993</v>
      </c>
      <c r="T30" s="171"/>
      <c r="U30" s="171"/>
      <c r="V30" s="96">
        <v>560</v>
      </c>
      <c r="W30" s="96">
        <v>45</v>
      </c>
      <c r="X30" s="97">
        <f t="shared" si="2"/>
        <v>605</v>
      </c>
      <c r="Y30" s="48">
        <f t="shared" si="3"/>
        <v>16.471549142390419</v>
      </c>
      <c r="Z30" s="113">
        <f t="shared" si="4"/>
        <v>675</v>
      </c>
      <c r="AA30" s="48">
        <f t="shared" si="5"/>
        <v>18.37734821671658</v>
      </c>
      <c r="AB30" s="61">
        <v>196400</v>
      </c>
      <c r="AC30" s="12">
        <f t="shared" si="6"/>
        <v>3.696537678207739E-2</v>
      </c>
      <c r="AE30" s="56">
        <f t="shared" si="7"/>
        <v>520.83139999999992</v>
      </c>
      <c r="AF30" s="59"/>
      <c r="AG30" s="56"/>
    </row>
    <row r="31" spans="1:35" ht="14.15" customHeight="1" x14ac:dyDescent="0.35">
      <c r="B31" s="119" t="s">
        <v>99</v>
      </c>
      <c r="C31" s="119" t="s">
        <v>25</v>
      </c>
      <c r="D31" s="119" t="s">
        <v>95</v>
      </c>
      <c r="E31" s="119" t="s">
        <v>29</v>
      </c>
      <c r="F31" s="119"/>
      <c r="G31" s="164"/>
      <c r="H31" s="119">
        <v>40.24</v>
      </c>
      <c r="I31" s="106">
        <v>23.21</v>
      </c>
      <c r="J31" s="168"/>
      <c r="K31" s="121"/>
      <c r="L31" s="169"/>
      <c r="M31" s="64">
        <f t="shared" si="0"/>
        <v>40.24</v>
      </c>
      <c r="N31" s="162"/>
      <c r="O31" s="84"/>
      <c r="R31" s="132">
        <f t="shared" si="1"/>
        <v>589.11360000000002</v>
      </c>
      <c r="T31" s="171"/>
      <c r="U31" s="171"/>
      <c r="V31" s="96">
        <v>600</v>
      </c>
      <c r="W31" s="96">
        <v>45</v>
      </c>
      <c r="X31" s="97">
        <f t="shared" si="2"/>
        <v>645</v>
      </c>
      <c r="Y31" s="48">
        <f t="shared" si="3"/>
        <v>16.028827037773357</v>
      </c>
      <c r="Z31" s="113">
        <f t="shared" si="4"/>
        <v>715</v>
      </c>
      <c r="AA31" s="48">
        <f t="shared" si="5"/>
        <v>17.768389662027833</v>
      </c>
      <c r="AB31" s="61">
        <v>187900</v>
      </c>
      <c r="AC31" s="12">
        <f t="shared" si="6"/>
        <v>4.1192123469930814E-2</v>
      </c>
      <c r="AE31" s="56">
        <f t="shared" si="7"/>
        <v>570.60320000000002</v>
      </c>
      <c r="AF31" s="59"/>
      <c r="AG31" s="56"/>
    </row>
    <row r="32" spans="1:35" ht="14.15" customHeight="1" x14ac:dyDescent="0.35">
      <c r="B32" s="119" t="s">
        <v>102</v>
      </c>
      <c r="C32" s="119" t="s">
        <v>25</v>
      </c>
      <c r="D32" s="119" t="s">
        <v>95</v>
      </c>
      <c r="E32" s="119">
        <v>1</v>
      </c>
      <c r="F32" s="119"/>
      <c r="G32" s="162"/>
      <c r="H32" s="119">
        <v>45.53</v>
      </c>
      <c r="I32" s="106">
        <v>4.67</v>
      </c>
      <c r="J32" s="166"/>
      <c r="K32" s="121"/>
      <c r="L32" s="169"/>
      <c r="M32" s="64">
        <f t="shared" si="0"/>
        <v>45.53</v>
      </c>
      <c r="N32" s="162"/>
      <c r="O32" s="84"/>
      <c r="R32" s="132">
        <f t="shared" si="1"/>
        <v>666.55920000000003</v>
      </c>
      <c r="T32" s="171"/>
      <c r="U32" s="171"/>
      <c r="V32" s="96">
        <v>650</v>
      </c>
      <c r="W32" s="96">
        <v>45</v>
      </c>
      <c r="X32" s="97">
        <f t="shared" si="2"/>
        <v>695</v>
      </c>
      <c r="Y32" s="48">
        <f t="shared" si="3"/>
        <v>15.264660663298923</v>
      </c>
      <c r="Z32" s="113">
        <f t="shared" si="4"/>
        <v>765</v>
      </c>
      <c r="AA32" s="48">
        <f t="shared" si="5"/>
        <v>16.802108499890181</v>
      </c>
      <c r="AB32" s="61">
        <v>201700</v>
      </c>
      <c r="AC32" s="12">
        <f t="shared" si="6"/>
        <v>4.1348537431829452E-2</v>
      </c>
      <c r="AE32" s="56">
        <f t="shared" si="7"/>
        <v>645.61540000000002</v>
      </c>
      <c r="AF32" s="59"/>
      <c r="AG32" s="56"/>
    </row>
    <row r="33" spans="2:33" ht="14.15" customHeight="1" x14ac:dyDescent="0.35">
      <c r="B33" s="119" t="s">
        <v>103</v>
      </c>
      <c r="C33" s="119" t="s">
        <v>25</v>
      </c>
      <c r="D33" s="119" t="s">
        <v>95</v>
      </c>
      <c r="E33" s="119">
        <v>1</v>
      </c>
      <c r="F33" s="119"/>
      <c r="G33" s="162"/>
      <c r="H33" s="119">
        <v>44.98</v>
      </c>
      <c r="I33" s="106">
        <v>4.92</v>
      </c>
      <c r="J33" s="166"/>
      <c r="K33" s="121"/>
      <c r="L33" s="169"/>
      <c r="M33" s="64">
        <f t="shared" si="0"/>
        <v>44.98</v>
      </c>
      <c r="N33" s="162"/>
      <c r="O33" s="84"/>
      <c r="R33" s="132">
        <f t="shared" si="1"/>
        <v>658.50720000000001</v>
      </c>
      <c r="T33" s="171"/>
      <c r="U33" s="171"/>
      <c r="V33" s="96">
        <v>650</v>
      </c>
      <c r="W33" s="96">
        <v>45</v>
      </c>
      <c r="X33" s="97">
        <f t="shared" si="2"/>
        <v>695</v>
      </c>
      <c r="Y33" s="48">
        <f t="shared" si="3"/>
        <v>15.451311694086261</v>
      </c>
      <c r="Z33" s="113">
        <f t="shared" si="4"/>
        <v>765</v>
      </c>
      <c r="AA33" s="48">
        <f t="shared" si="5"/>
        <v>17.007558915073368</v>
      </c>
      <c r="AB33" s="61">
        <v>192700</v>
      </c>
      <c r="AC33" s="12">
        <f t="shared" si="6"/>
        <v>4.3279709392838608E-2</v>
      </c>
      <c r="AE33" s="56">
        <f t="shared" si="7"/>
        <v>637.81639999999993</v>
      </c>
      <c r="AF33" s="59"/>
      <c r="AG33" s="56"/>
    </row>
    <row r="34" spans="2:33" ht="14.15" customHeight="1" x14ac:dyDescent="0.35">
      <c r="B34" s="119" t="s">
        <v>104</v>
      </c>
      <c r="C34" s="119" t="s">
        <v>25</v>
      </c>
      <c r="D34" s="119" t="s">
        <v>95</v>
      </c>
      <c r="E34" s="119">
        <v>1</v>
      </c>
      <c r="F34" s="119"/>
      <c r="G34" s="162"/>
      <c r="H34" s="119">
        <v>42.83</v>
      </c>
      <c r="I34" s="106">
        <v>4.3499999999999996</v>
      </c>
      <c r="J34" s="166"/>
      <c r="K34" s="121"/>
      <c r="L34" s="169"/>
      <c r="M34" s="64">
        <f t="shared" si="0"/>
        <v>42.83</v>
      </c>
      <c r="N34" s="162"/>
      <c r="O34" s="84"/>
      <c r="R34" s="132">
        <f t="shared" si="1"/>
        <v>627.03120000000001</v>
      </c>
      <c r="T34" s="171"/>
      <c r="U34" s="171"/>
      <c r="V34" s="96">
        <v>630</v>
      </c>
      <c r="W34" s="96">
        <v>45</v>
      </c>
      <c r="X34" s="97">
        <f t="shared" si="2"/>
        <v>675</v>
      </c>
      <c r="Y34" s="48">
        <f t="shared" si="3"/>
        <v>15.75998132150362</v>
      </c>
      <c r="Z34" s="113">
        <f t="shared" si="4"/>
        <v>745</v>
      </c>
      <c r="AA34" s="48">
        <f t="shared" si="5"/>
        <v>17.394349754844736</v>
      </c>
      <c r="AB34" s="61">
        <v>184300</v>
      </c>
      <c r="AC34" s="12">
        <f t="shared" si="6"/>
        <v>4.3950081389039608E-2</v>
      </c>
      <c r="AE34" s="56">
        <f t="shared" si="7"/>
        <v>607.32939999999996</v>
      </c>
      <c r="AF34" s="59"/>
      <c r="AG34" s="56"/>
    </row>
    <row r="35" spans="2:33" ht="14.15" customHeight="1" x14ac:dyDescent="0.35">
      <c r="B35" s="119" t="s">
        <v>105</v>
      </c>
      <c r="C35" s="119" t="s">
        <v>25</v>
      </c>
      <c r="D35" s="119" t="s">
        <v>95</v>
      </c>
      <c r="E35" s="119">
        <v>2</v>
      </c>
      <c r="F35" s="119"/>
      <c r="G35" s="162"/>
      <c r="H35" s="119">
        <v>48.16</v>
      </c>
      <c r="I35" s="106">
        <v>8.58</v>
      </c>
      <c r="J35" s="166"/>
      <c r="K35" s="121"/>
      <c r="L35" s="169"/>
      <c r="M35" s="64">
        <f t="shared" si="0"/>
        <v>48.16</v>
      </c>
      <c r="N35" s="162"/>
      <c r="O35" s="84"/>
      <c r="R35" s="132">
        <f t="shared" si="1"/>
        <v>705.06240000000003</v>
      </c>
      <c r="T35" s="171"/>
      <c r="U35" s="171"/>
      <c r="V35" s="96">
        <v>680</v>
      </c>
      <c r="W35" s="96">
        <v>45</v>
      </c>
      <c r="X35" s="97">
        <f t="shared" si="2"/>
        <v>725</v>
      </c>
      <c r="Y35" s="48">
        <f t="shared" si="3"/>
        <v>15.053986710963457</v>
      </c>
      <c r="Z35" s="113">
        <f t="shared" si="4"/>
        <v>795</v>
      </c>
      <c r="AA35" s="48">
        <f t="shared" si="5"/>
        <v>16.50747508305648</v>
      </c>
      <c r="AB35" s="61">
        <v>187300</v>
      </c>
      <c r="AC35" s="12">
        <f t="shared" si="6"/>
        <v>4.6449546182594767E-2</v>
      </c>
      <c r="AE35" s="56">
        <f t="shared" si="7"/>
        <v>682.90879999999993</v>
      </c>
      <c r="AF35" s="59"/>
      <c r="AG35" s="56"/>
    </row>
    <row r="36" spans="2:33" ht="14.15" customHeight="1" x14ac:dyDescent="0.35">
      <c r="B36" s="119" t="s">
        <v>108</v>
      </c>
      <c r="C36" s="119" t="s">
        <v>25</v>
      </c>
      <c r="D36" s="119" t="s">
        <v>95</v>
      </c>
      <c r="E36" s="119">
        <v>2</v>
      </c>
      <c r="F36" s="119"/>
      <c r="G36" s="162"/>
      <c r="H36" s="119">
        <v>43.29</v>
      </c>
      <c r="I36" s="106">
        <v>4.68</v>
      </c>
      <c r="J36" s="166"/>
      <c r="K36" s="121"/>
      <c r="L36" s="169"/>
      <c r="M36" s="64">
        <f t="shared" si="0"/>
        <v>43.29</v>
      </c>
      <c r="N36" s="162"/>
      <c r="O36" s="84"/>
      <c r="R36" s="132">
        <f t="shared" si="1"/>
        <v>633.76560000000006</v>
      </c>
      <c r="T36" s="171"/>
      <c r="U36" s="171"/>
      <c r="V36" s="96">
        <v>630</v>
      </c>
      <c r="W36" s="96">
        <v>45</v>
      </c>
      <c r="X36" s="97">
        <f t="shared" si="2"/>
        <v>675</v>
      </c>
      <c r="Y36" s="48">
        <f t="shared" si="3"/>
        <v>15.592515592515593</v>
      </c>
      <c r="Z36" s="113">
        <f t="shared" si="4"/>
        <v>745</v>
      </c>
      <c r="AA36" s="48">
        <f t="shared" si="5"/>
        <v>17.209517209517209</v>
      </c>
      <c r="AB36" s="61">
        <v>193900</v>
      </c>
      <c r="AC36" s="12">
        <f t="shared" si="6"/>
        <v>4.1774110366168127E-2</v>
      </c>
      <c r="AE36" s="56">
        <f t="shared" si="7"/>
        <v>613.85219999999993</v>
      </c>
      <c r="AF36" s="59"/>
      <c r="AG36" s="56"/>
    </row>
    <row r="37" spans="2:33" ht="14.15" customHeight="1" x14ac:dyDescent="0.35">
      <c r="B37" s="119" t="s">
        <v>109</v>
      </c>
      <c r="C37" s="119" t="s">
        <v>25</v>
      </c>
      <c r="D37" s="119" t="s">
        <v>95</v>
      </c>
      <c r="E37" s="119">
        <v>2</v>
      </c>
      <c r="F37" s="119"/>
      <c r="G37" s="162"/>
      <c r="H37" s="119">
        <v>45.53</v>
      </c>
      <c r="I37" s="106">
        <v>4.67</v>
      </c>
      <c r="J37" s="166"/>
      <c r="K37" s="121"/>
      <c r="L37" s="169"/>
      <c r="M37" s="64">
        <f t="shared" si="0"/>
        <v>45.53</v>
      </c>
      <c r="N37" s="162"/>
      <c r="O37" s="84"/>
      <c r="R37" s="132">
        <f t="shared" si="1"/>
        <v>666.55920000000003</v>
      </c>
      <c r="T37" s="171"/>
      <c r="U37" s="171"/>
      <c r="V37" s="96">
        <v>650</v>
      </c>
      <c r="W37" s="96">
        <v>45</v>
      </c>
      <c r="X37" s="97">
        <f t="shared" si="2"/>
        <v>695</v>
      </c>
      <c r="Y37" s="48">
        <f t="shared" si="3"/>
        <v>15.264660663298923</v>
      </c>
      <c r="Z37" s="113">
        <f t="shared" si="4"/>
        <v>765</v>
      </c>
      <c r="AA37" s="48">
        <f t="shared" si="5"/>
        <v>16.802108499890181</v>
      </c>
      <c r="AB37" s="61">
        <v>202300</v>
      </c>
      <c r="AC37" s="12">
        <f t="shared" si="6"/>
        <v>4.1225902125556102E-2</v>
      </c>
      <c r="AE37" s="56">
        <f t="shared" si="7"/>
        <v>645.61540000000002</v>
      </c>
      <c r="AF37" s="59"/>
      <c r="AG37" s="56"/>
    </row>
    <row r="38" spans="2:33" ht="14.15" customHeight="1" x14ac:dyDescent="0.35">
      <c r="B38" s="119" t="s">
        <v>110</v>
      </c>
      <c r="C38" s="119" t="s">
        <v>25</v>
      </c>
      <c r="D38" s="119" t="s">
        <v>95</v>
      </c>
      <c r="E38" s="119">
        <v>2</v>
      </c>
      <c r="F38" s="119"/>
      <c r="G38" s="162"/>
      <c r="H38" s="119">
        <v>44.98</v>
      </c>
      <c r="I38" s="106">
        <v>4.92</v>
      </c>
      <c r="J38" s="166"/>
      <c r="K38" s="121"/>
      <c r="L38" s="169"/>
      <c r="M38" s="64">
        <f t="shared" si="0"/>
        <v>44.98</v>
      </c>
      <c r="N38" s="162"/>
      <c r="O38" s="84"/>
      <c r="R38" s="132">
        <f t="shared" si="1"/>
        <v>658.50720000000001</v>
      </c>
      <c r="T38" s="171"/>
      <c r="U38" s="171"/>
      <c r="V38" s="96">
        <v>645</v>
      </c>
      <c r="W38" s="96">
        <v>45</v>
      </c>
      <c r="X38" s="97">
        <f t="shared" si="2"/>
        <v>690</v>
      </c>
      <c r="Y38" s="48">
        <f t="shared" si="3"/>
        <v>15.340151178301468</v>
      </c>
      <c r="Z38" s="113">
        <f t="shared" si="4"/>
        <v>760</v>
      </c>
      <c r="AA38" s="48">
        <f t="shared" si="5"/>
        <v>16.896398399288575</v>
      </c>
      <c r="AB38" s="61">
        <v>196400</v>
      </c>
      <c r="AC38" s="12">
        <f t="shared" si="6"/>
        <v>4.2158859470468435E-2</v>
      </c>
      <c r="AE38" s="56">
        <f t="shared" si="7"/>
        <v>637.81639999999993</v>
      </c>
      <c r="AF38" s="59"/>
      <c r="AG38" s="56"/>
    </row>
    <row r="39" spans="2:33" ht="14.15" customHeight="1" x14ac:dyDescent="0.35">
      <c r="B39" s="119" t="s">
        <v>113</v>
      </c>
      <c r="C39" s="119" t="s">
        <v>25</v>
      </c>
      <c r="D39" s="119" t="s">
        <v>95</v>
      </c>
      <c r="E39" s="119">
        <v>3</v>
      </c>
      <c r="F39" s="119"/>
      <c r="G39" s="162"/>
      <c r="H39" s="119">
        <v>43.26</v>
      </c>
      <c r="I39" s="106">
        <v>8.36</v>
      </c>
      <c r="J39" s="166"/>
      <c r="K39" s="121"/>
      <c r="L39" s="169"/>
      <c r="M39" s="64">
        <f t="shared" si="0"/>
        <v>43.26</v>
      </c>
      <c r="N39" s="162"/>
      <c r="O39" s="84"/>
      <c r="R39" s="132">
        <f t="shared" si="1"/>
        <v>633.32640000000004</v>
      </c>
      <c r="T39" s="171"/>
      <c r="U39" s="171"/>
      <c r="V39" s="96">
        <v>630</v>
      </c>
      <c r="W39" s="96">
        <v>45</v>
      </c>
      <c r="X39" s="97">
        <f t="shared" si="2"/>
        <v>675</v>
      </c>
      <c r="Y39" s="48">
        <f t="shared" si="3"/>
        <v>15.603328710124828</v>
      </c>
      <c r="Z39" s="113">
        <f t="shared" si="4"/>
        <v>745</v>
      </c>
      <c r="AA39" s="48">
        <f t="shared" si="5"/>
        <v>17.221451687471106</v>
      </c>
      <c r="AB39" s="61">
        <v>188100</v>
      </c>
      <c r="AC39" s="12">
        <f t="shared" si="6"/>
        <v>4.3062200956937802E-2</v>
      </c>
      <c r="AE39" s="56">
        <f t="shared" si="7"/>
        <v>613.42679999999996</v>
      </c>
      <c r="AF39" s="59"/>
      <c r="AG39" s="56"/>
    </row>
    <row r="40" spans="2:33" ht="14.15" customHeight="1" x14ac:dyDescent="0.35">
      <c r="B40" s="119" t="s">
        <v>114</v>
      </c>
      <c r="C40" s="119" t="s">
        <v>25</v>
      </c>
      <c r="D40" s="119" t="s">
        <v>95</v>
      </c>
      <c r="E40" s="119">
        <v>3</v>
      </c>
      <c r="F40" s="119"/>
      <c r="G40" s="162"/>
      <c r="H40" s="119">
        <v>43.29</v>
      </c>
      <c r="I40" s="106">
        <v>4.68</v>
      </c>
      <c r="J40" s="166"/>
      <c r="K40" s="121"/>
      <c r="L40" s="169"/>
      <c r="M40" s="64">
        <f t="shared" si="0"/>
        <v>43.29</v>
      </c>
      <c r="N40" s="162"/>
      <c r="O40" s="84"/>
      <c r="R40" s="132">
        <f t="shared" si="1"/>
        <v>633.76560000000006</v>
      </c>
      <c r="T40" s="171"/>
      <c r="U40" s="171"/>
      <c r="V40" s="96">
        <v>630</v>
      </c>
      <c r="W40" s="96">
        <v>45</v>
      </c>
      <c r="X40" s="97">
        <f t="shared" si="2"/>
        <v>675</v>
      </c>
      <c r="Y40" s="48">
        <f t="shared" si="3"/>
        <v>15.592515592515593</v>
      </c>
      <c r="Z40" s="113">
        <f t="shared" si="4"/>
        <v>745</v>
      </c>
      <c r="AA40" s="48">
        <f t="shared" si="5"/>
        <v>17.209517209517209</v>
      </c>
      <c r="AB40" s="61">
        <v>197300</v>
      </c>
      <c r="AC40" s="12">
        <f t="shared" si="6"/>
        <v>4.1054232133806386E-2</v>
      </c>
      <c r="AE40" s="56">
        <f t="shared" si="7"/>
        <v>613.85219999999993</v>
      </c>
      <c r="AF40" s="59"/>
      <c r="AG40" s="56"/>
    </row>
    <row r="41" spans="2:33" ht="14.15" customHeight="1" x14ac:dyDescent="0.35">
      <c r="B41" s="119" t="s">
        <v>115</v>
      </c>
      <c r="C41" s="119" t="s">
        <v>25</v>
      </c>
      <c r="D41" s="119" t="s">
        <v>95</v>
      </c>
      <c r="E41" s="119">
        <v>3</v>
      </c>
      <c r="F41" s="119"/>
      <c r="G41" s="162"/>
      <c r="H41" s="119">
        <v>45.53</v>
      </c>
      <c r="I41" s="106">
        <v>4.67</v>
      </c>
      <c r="J41" s="166"/>
      <c r="K41" s="121"/>
      <c r="L41" s="169"/>
      <c r="M41" s="64">
        <f t="shared" ref="M41:M72" si="11">+H41+P41</f>
        <v>45.53</v>
      </c>
      <c r="N41" s="162"/>
      <c r="O41" s="84"/>
      <c r="R41" s="132">
        <f t="shared" ref="R41:R72" si="12">M41*14.64</f>
        <v>666.55920000000003</v>
      </c>
      <c r="T41" s="171"/>
      <c r="U41" s="171"/>
      <c r="V41" s="96">
        <v>650</v>
      </c>
      <c r="W41" s="96">
        <v>45</v>
      </c>
      <c r="X41" s="97">
        <f t="shared" ref="X41:X72" si="13">V41+W41</f>
        <v>695</v>
      </c>
      <c r="Y41" s="48">
        <f t="shared" ref="Y41:Y72" si="14">+X41/H41</f>
        <v>15.264660663298923</v>
      </c>
      <c r="Z41" s="113">
        <f t="shared" si="4"/>
        <v>765</v>
      </c>
      <c r="AA41" s="48">
        <f t="shared" ref="AA41:AA72" si="15">+Z41/H41</f>
        <v>16.802108499890181</v>
      </c>
      <c r="AB41" s="61">
        <v>206600</v>
      </c>
      <c r="AC41" s="12">
        <f t="shared" ref="AC41:AC72" si="16">(X41*12)/AB41</f>
        <v>4.0367860600193609E-2</v>
      </c>
      <c r="AE41" s="56">
        <f t="shared" ref="AE41:AE72" si="17">HLOOKUP(C41,$AE$3:$AI$4,2,FALSE)*H41</f>
        <v>645.61540000000002</v>
      </c>
      <c r="AF41" s="59"/>
      <c r="AG41" s="56"/>
    </row>
    <row r="42" spans="2:33" ht="14.15" customHeight="1" x14ac:dyDescent="0.35">
      <c r="B42" s="119" t="s">
        <v>116</v>
      </c>
      <c r="C42" s="119" t="s">
        <v>25</v>
      </c>
      <c r="D42" s="119" t="s">
        <v>95</v>
      </c>
      <c r="E42" s="119">
        <v>3</v>
      </c>
      <c r="F42" s="119"/>
      <c r="G42" s="162"/>
      <c r="H42" s="119">
        <v>44.98</v>
      </c>
      <c r="I42" s="106">
        <v>4.92</v>
      </c>
      <c r="J42" s="166"/>
      <c r="K42" s="121"/>
      <c r="L42" s="169"/>
      <c r="M42" s="64">
        <f t="shared" si="11"/>
        <v>44.98</v>
      </c>
      <c r="N42" s="162"/>
      <c r="O42" s="84"/>
      <c r="R42" s="132">
        <f t="shared" si="12"/>
        <v>658.50720000000001</v>
      </c>
      <c r="T42" s="171"/>
      <c r="U42" s="171"/>
      <c r="V42" s="96">
        <v>650</v>
      </c>
      <c r="W42" s="96">
        <v>45</v>
      </c>
      <c r="X42" s="97">
        <f t="shared" si="13"/>
        <v>695</v>
      </c>
      <c r="Y42" s="48">
        <f t="shared" si="14"/>
        <v>15.451311694086261</v>
      </c>
      <c r="Z42" s="113">
        <f t="shared" si="4"/>
        <v>765</v>
      </c>
      <c r="AA42" s="48">
        <f t="shared" si="15"/>
        <v>17.007558915073368</v>
      </c>
      <c r="AB42" s="61">
        <v>200500</v>
      </c>
      <c r="AC42" s="12">
        <f t="shared" si="16"/>
        <v>4.1596009975062347E-2</v>
      </c>
      <c r="AE42" s="56">
        <f t="shared" si="17"/>
        <v>637.81639999999993</v>
      </c>
      <c r="AF42" s="59"/>
      <c r="AG42" s="56"/>
    </row>
    <row r="43" spans="2:33" ht="14.15" customHeight="1" x14ac:dyDescent="0.35">
      <c r="B43" s="119" t="s">
        <v>118</v>
      </c>
      <c r="C43" s="119" t="s">
        <v>25</v>
      </c>
      <c r="D43" s="119" t="s">
        <v>95</v>
      </c>
      <c r="E43" s="119">
        <v>4</v>
      </c>
      <c r="F43" s="119"/>
      <c r="G43" s="162"/>
      <c r="H43" s="119">
        <v>43.26</v>
      </c>
      <c r="I43" s="106">
        <v>8.35</v>
      </c>
      <c r="J43" s="166"/>
      <c r="K43" s="121"/>
      <c r="L43" s="169"/>
      <c r="M43" s="64">
        <f t="shared" si="11"/>
        <v>43.26</v>
      </c>
      <c r="N43" s="162"/>
      <c r="O43" s="84"/>
      <c r="R43" s="132">
        <f t="shared" si="12"/>
        <v>633.32640000000004</v>
      </c>
      <c r="T43" s="171"/>
      <c r="U43" s="171"/>
      <c r="V43" s="96">
        <v>630</v>
      </c>
      <c r="W43" s="96">
        <v>45</v>
      </c>
      <c r="X43" s="97">
        <f t="shared" si="13"/>
        <v>675</v>
      </c>
      <c r="Y43" s="48">
        <f t="shared" si="14"/>
        <v>15.603328710124828</v>
      </c>
      <c r="Z43" s="113">
        <f t="shared" si="4"/>
        <v>745</v>
      </c>
      <c r="AA43" s="48">
        <f t="shared" si="15"/>
        <v>17.221451687471106</v>
      </c>
      <c r="AB43" s="61">
        <v>185000</v>
      </c>
      <c r="AC43" s="12">
        <f t="shared" si="16"/>
        <v>4.3783783783783781E-2</v>
      </c>
      <c r="AE43" s="56">
        <f t="shared" si="17"/>
        <v>613.42679999999996</v>
      </c>
      <c r="AF43" s="59"/>
      <c r="AG43" s="56"/>
    </row>
    <row r="44" spans="2:33" ht="14.15" customHeight="1" x14ac:dyDescent="0.35">
      <c r="B44" s="119" t="s">
        <v>119</v>
      </c>
      <c r="C44" s="119" t="s">
        <v>25</v>
      </c>
      <c r="D44" s="119" t="s">
        <v>95</v>
      </c>
      <c r="E44" s="119">
        <v>5</v>
      </c>
      <c r="F44" s="119"/>
      <c r="G44" s="162"/>
      <c r="H44" s="119">
        <v>40.82</v>
      </c>
      <c r="I44" s="106">
        <v>7.32</v>
      </c>
      <c r="J44" s="166"/>
      <c r="K44" s="121"/>
      <c r="L44" s="169"/>
      <c r="M44" s="64">
        <f t="shared" si="11"/>
        <v>40.82</v>
      </c>
      <c r="N44" s="162"/>
      <c r="O44" s="84"/>
      <c r="R44" s="132">
        <f t="shared" si="12"/>
        <v>597.60480000000007</v>
      </c>
      <c r="T44" s="171"/>
      <c r="U44" s="171"/>
      <c r="V44" s="96">
        <v>600</v>
      </c>
      <c r="W44" s="96">
        <v>45</v>
      </c>
      <c r="X44" s="97">
        <f t="shared" si="13"/>
        <v>645</v>
      </c>
      <c r="Y44" s="48">
        <f t="shared" si="14"/>
        <v>15.80107790298873</v>
      </c>
      <c r="Z44" s="113">
        <f t="shared" si="4"/>
        <v>715</v>
      </c>
      <c r="AA44" s="48">
        <f t="shared" si="15"/>
        <v>17.515923566878982</v>
      </c>
      <c r="AB44" s="61">
        <v>185000</v>
      </c>
      <c r="AC44" s="12">
        <f t="shared" si="16"/>
        <v>4.1837837837837837E-2</v>
      </c>
      <c r="AE44" s="56">
        <f t="shared" si="17"/>
        <v>578.82759999999996</v>
      </c>
      <c r="AF44" s="59"/>
      <c r="AG44" s="56"/>
    </row>
    <row r="45" spans="2:33" ht="14.15" customHeight="1" x14ac:dyDescent="0.35">
      <c r="B45" s="119" t="s">
        <v>120</v>
      </c>
      <c r="C45" s="119" t="s">
        <v>25</v>
      </c>
      <c r="D45" s="119" t="s">
        <v>121</v>
      </c>
      <c r="E45" s="119" t="s">
        <v>29</v>
      </c>
      <c r="F45" s="119"/>
      <c r="G45" s="162"/>
      <c r="H45" s="119">
        <v>44.27</v>
      </c>
      <c r="I45" s="106">
        <v>5.54</v>
      </c>
      <c r="J45" s="166"/>
      <c r="K45" s="121"/>
      <c r="L45" s="169"/>
      <c r="M45" s="64">
        <f t="shared" si="11"/>
        <v>44.27</v>
      </c>
      <c r="N45" s="162"/>
      <c r="O45" s="84"/>
      <c r="R45" s="132">
        <f t="shared" si="12"/>
        <v>648.11280000000011</v>
      </c>
      <c r="T45" s="171"/>
      <c r="U45" s="171"/>
      <c r="V45" s="96">
        <v>650</v>
      </c>
      <c r="W45" s="96">
        <v>45</v>
      </c>
      <c r="X45" s="97">
        <f t="shared" si="13"/>
        <v>695</v>
      </c>
      <c r="Y45" s="48">
        <f t="shared" si="14"/>
        <v>15.699119042240794</v>
      </c>
      <c r="Z45" s="113">
        <f t="shared" si="4"/>
        <v>765</v>
      </c>
      <c r="AA45" s="48">
        <f t="shared" si="15"/>
        <v>17.280325276711089</v>
      </c>
      <c r="AB45" s="61">
        <v>196600</v>
      </c>
      <c r="AC45" s="12">
        <f t="shared" si="16"/>
        <v>4.2421159715157683E-2</v>
      </c>
      <c r="AE45" s="56">
        <f t="shared" si="17"/>
        <v>627.74860000000001</v>
      </c>
      <c r="AF45" s="59"/>
      <c r="AG45" s="56"/>
    </row>
    <row r="46" spans="2:33" ht="14.15" customHeight="1" x14ac:dyDescent="0.35">
      <c r="B46" s="119" t="s">
        <v>123</v>
      </c>
      <c r="C46" s="119" t="s">
        <v>25</v>
      </c>
      <c r="D46" s="119" t="s">
        <v>121</v>
      </c>
      <c r="E46" s="119" t="s">
        <v>29</v>
      </c>
      <c r="F46" s="119"/>
      <c r="G46" s="162"/>
      <c r="H46" s="119">
        <v>43.59</v>
      </c>
      <c r="I46" s="106">
        <v>27.89</v>
      </c>
      <c r="J46" s="166"/>
      <c r="K46" s="121"/>
      <c r="L46" s="169"/>
      <c r="M46" s="64">
        <f t="shared" si="11"/>
        <v>43.59</v>
      </c>
      <c r="N46" s="162"/>
      <c r="O46" s="84"/>
      <c r="R46" s="132">
        <f t="shared" si="12"/>
        <v>638.15760000000012</v>
      </c>
      <c r="T46" s="171"/>
      <c r="U46" s="171"/>
      <c r="V46" s="96">
        <v>630</v>
      </c>
      <c r="W46" s="96">
        <v>45</v>
      </c>
      <c r="X46" s="97">
        <f t="shared" si="13"/>
        <v>675</v>
      </c>
      <c r="Y46" s="48">
        <f t="shared" si="14"/>
        <v>15.48520302821748</v>
      </c>
      <c r="Z46" s="113">
        <f t="shared" si="4"/>
        <v>745</v>
      </c>
      <c r="AA46" s="48">
        <f t="shared" si="15"/>
        <v>17.091075934847442</v>
      </c>
      <c r="AB46" s="61">
        <v>190200</v>
      </c>
      <c r="AC46" s="12">
        <f t="shared" si="16"/>
        <v>4.2586750788643532E-2</v>
      </c>
      <c r="AE46" s="56">
        <f t="shared" si="17"/>
        <v>618.10620000000006</v>
      </c>
      <c r="AF46" s="59"/>
      <c r="AG46" s="56"/>
    </row>
    <row r="47" spans="2:33" ht="14.15" customHeight="1" x14ac:dyDescent="0.35">
      <c r="B47" s="119" t="s">
        <v>126</v>
      </c>
      <c r="C47" s="119" t="s">
        <v>25</v>
      </c>
      <c r="D47" s="119" t="s">
        <v>121</v>
      </c>
      <c r="E47" s="119">
        <v>1</v>
      </c>
      <c r="F47" s="119"/>
      <c r="G47" s="162"/>
      <c r="H47" s="119">
        <v>45.12</v>
      </c>
      <c r="I47" s="63">
        <v>7.81</v>
      </c>
      <c r="J47" s="166"/>
      <c r="K47" s="121"/>
      <c r="L47" s="169"/>
      <c r="M47" s="64">
        <f t="shared" si="11"/>
        <v>45.12</v>
      </c>
      <c r="N47" s="162"/>
      <c r="O47" s="84"/>
      <c r="R47" s="132">
        <f t="shared" si="12"/>
        <v>660.55679999999995</v>
      </c>
      <c r="T47" s="171"/>
      <c r="U47" s="171"/>
      <c r="V47" s="96">
        <v>650</v>
      </c>
      <c r="W47" s="96">
        <v>45</v>
      </c>
      <c r="X47" s="97">
        <f t="shared" si="13"/>
        <v>695</v>
      </c>
      <c r="Y47" s="48">
        <f t="shared" si="14"/>
        <v>15.403368794326243</v>
      </c>
      <c r="Z47" s="113">
        <f t="shared" si="4"/>
        <v>765</v>
      </c>
      <c r="AA47" s="48">
        <f t="shared" si="15"/>
        <v>16.954787234042556</v>
      </c>
      <c r="AB47" s="61">
        <v>189700</v>
      </c>
      <c r="AC47" s="12">
        <f t="shared" si="16"/>
        <v>4.3964153927253558E-2</v>
      </c>
      <c r="AE47" s="56">
        <f t="shared" si="17"/>
        <v>639.80160000000001</v>
      </c>
      <c r="AF47" s="59"/>
      <c r="AG47" s="56"/>
    </row>
    <row r="48" spans="2:33" ht="14.15" customHeight="1" x14ac:dyDescent="0.35">
      <c r="B48" s="119" t="s">
        <v>130</v>
      </c>
      <c r="C48" s="119" t="s">
        <v>25</v>
      </c>
      <c r="D48" s="119" t="s">
        <v>121</v>
      </c>
      <c r="E48" s="119">
        <v>2</v>
      </c>
      <c r="F48" s="119"/>
      <c r="G48" s="162"/>
      <c r="H48" s="119">
        <v>45.1</v>
      </c>
      <c r="I48" s="63">
        <v>7.81</v>
      </c>
      <c r="J48" s="166"/>
      <c r="K48" s="121"/>
      <c r="L48" s="169"/>
      <c r="M48" s="64">
        <f t="shared" si="11"/>
        <v>45.1</v>
      </c>
      <c r="N48" s="162"/>
      <c r="O48" s="84"/>
      <c r="R48" s="132">
        <f t="shared" si="12"/>
        <v>660.26400000000001</v>
      </c>
      <c r="T48" s="171"/>
      <c r="U48" s="171"/>
      <c r="V48" s="96">
        <v>650</v>
      </c>
      <c r="W48" s="96">
        <v>45</v>
      </c>
      <c r="X48" s="97">
        <f t="shared" si="13"/>
        <v>695</v>
      </c>
      <c r="Y48" s="48">
        <f t="shared" si="14"/>
        <v>15.41019955654102</v>
      </c>
      <c r="Z48" s="113">
        <f t="shared" si="4"/>
        <v>765</v>
      </c>
      <c r="AA48" s="48">
        <f t="shared" si="15"/>
        <v>16.962305986696229</v>
      </c>
      <c r="AB48" s="61">
        <v>193500</v>
      </c>
      <c r="AC48" s="12">
        <f t="shared" si="16"/>
        <v>4.310077519379845E-2</v>
      </c>
      <c r="AE48" s="56">
        <f t="shared" si="17"/>
        <v>639.51800000000003</v>
      </c>
      <c r="AF48" s="59"/>
      <c r="AG48" s="56"/>
    </row>
    <row r="49" spans="1:35" ht="14.15" customHeight="1" x14ac:dyDescent="0.35">
      <c r="B49" s="119" t="s">
        <v>135</v>
      </c>
      <c r="C49" s="119" t="s">
        <v>25</v>
      </c>
      <c r="D49" s="119" t="s">
        <v>121</v>
      </c>
      <c r="E49" s="119">
        <v>2</v>
      </c>
      <c r="F49" s="119"/>
      <c r="G49" s="162"/>
      <c r="H49" s="119">
        <v>41.6</v>
      </c>
      <c r="I49" s="63">
        <v>5.23</v>
      </c>
      <c r="J49" s="166"/>
      <c r="K49" s="121"/>
      <c r="L49" s="169"/>
      <c r="M49" s="64">
        <f t="shared" si="11"/>
        <v>41.6</v>
      </c>
      <c r="N49" s="162"/>
      <c r="O49" s="84"/>
      <c r="R49" s="132">
        <f t="shared" si="12"/>
        <v>609.024</v>
      </c>
      <c r="T49" s="171"/>
      <c r="U49" s="171"/>
      <c r="V49" s="96">
        <v>615</v>
      </c>
      <c r="W49" s="96">
        <v>45</v>
      </c>
      <c r="X49" s="97">
        <f t="shared" si="13"/>
        <v>660</v>
      </c>
      <c r="Y49" s="48">
        <f t="shared" si="14"/>
        <v>15.865384615384615</v>
      </c>
      <c r="Z49" s="113">
        <f t="shared" si="4"/>
        <v>730</v>
      </c>
      <c r="AA49" s="48">
        <f t="shared" si="15"/>
        <v>17.548076923076923</v>
      </c>
      <c r="AB49" s="61">
        <v>181700</v>
      </c>
      <c r="AC49" s="12">
        <f t="shared" si="16"/>
        <v>4.3588332416070442E-2</v>
      </c>
      <c r="AE49" s="56">
        <f t="shared" si="17"/>
        <v>589.88800000000003</v>
      </c>
      <c r="AF49" s="59"/>
      <c r="AG49" s="56"/>
    </row>
    <row r="50" spans="1:35" ht="14.15" customHeight="1" x14ac:dyDescent="0.35">
      <c r="B50" s="119" t="s">
        <v>136</v>
      </c>
      <c r="C50" s="119" t="s">
        <v>25</v>
      </c>
      <c r="D50" s="119" t="s">
        <v>121</v>
      </c>
      <c r="E50" s="119">
        <v>3</v>
      </c>
      <c r="F50" s="119"/>
      <c r="G50" s="162"/>
      <c r="H50" s="119">
        <v>45.11</v>
      </c>
      <c r="I50" s="106">
        <v>7.81</v>
      </c>
      <c r="J50" s="166"/>
      <c r="K50" s="121"/>
      <c r="L50" s="169"/>
      <c r="M50" s="64">
        <f t="shared" si="11"/>
        <v>45.11</v>
      </c>
      <c r="N50" s="162"/>
      <c r="O50" s="84"/>
      <c r="R50" s="132">
        <f t="shared" si="12"/>
        <v>660.41039999999998</v>
      </c>
      <c r="T50" s="171"/>
      <c r="U50" s="171"/>
      <c r="V50" s="96">
        <v>650</v>
      </c>
      <c r="W50" s="96">
        <v>45</v>
      </c>
      <c r="X50" s="97">
        <f t="shared" si="13"/>
        <v>695</v>
      </c>
      <c r="Y50" s="48">
        <f t="shared" si="14"/>
        <v>15.406783418310797</v>
      </c>
      <c r="Z50" s="113">
        <f t="shared" si="4"/>
        <v>765</v>
      </c>
      <c r="AA50" s="48">
        <f t="shared" si="15"/>
        <v>16.958545776989581</v>
      </c>
      <c r="AB50" s="61">
        <v>197300</v>
      </c>
      <c r="AC50" s="12">
        <f t="shared" si="16"/>
        <v>4.2270653826659906E-2</v>
      </c>
      <c r="AE50" s="56">
        <f t="shared" si="17"/>
        <v>639.65980000000002</v>
      </c>
      <c r="AF50" s="59"/>
      <c r="AG50" s="56"/>
    </row>
    <row r="51" spans="1:35" ht="14.15" customHeight="1" x14ac:dyDescent="0.35">
      <c r="B51" s="119" t="s">
        <v>141</v>
      </c>
      <c r="C51" s="119" t="s">
        <v>25</v>
      </c>
      <c r="D51" s="119" t="s">
        <v>121</v>
      </c>
      <c r="E51" s="119">
        <v>3</v>
      </c>
      <c r="F51" s="119"/>
      <c r="G51" s="162"/>
      <c r="H51" s="119">
        <v>41.6</v>
      </c>
      <c r="I51" s="106">
        <v>5.28</v>
      </c>
      <c r="J51" s="166"/>
      <c r="K51" s="121"/>
      <c r="L51" s="169"/>
      <c r="M51" s="64">
        <f t="shared" si="11"/>
        <v>41.6</v>
      </c>
      <c r="N51" s="162"/>
      <c r="O51" s="84"/>
      <c r="R51" s="132">
        <f t="shared" si="12"/>
        <v>609.024</v>
      </c>
      <c r="T51" s="171"/>
      <c r="U51" s="171"/>
      <c r="V51" s="96">
        <v>615</v>
      </c>
      <c r="W51" s="96">
        <v>45</v>
      </c>
      <c r="X51" s="97">
        <f t="shared" si="13"/>
        <v>660</v>
      </c>
      <c r="Y51" s="48">
        <f t="shared" si="14"/>
        <v>15.865384615384615</v>
      </c>
      <c r="Z51" s="113">
        <f t="shared" si="4"/>
        <v>730</v>
      </c>
      <c r="AA51" s="48">
        <f t="shared" si="15"/>
        <v>17.548076923076923</v>
      </c>
      <c r="AB51" s="61">
        <v>185400</v>
      </c>
      <c r="AC51" s="12">
        <f t="shared" si="16"/>
        <v>4.2718446601941747E-2</v>
      </c>
      <c r="AE51" s="56">
        <f t="shared" si="17"/>
        <v>589.88800000000003</v>
      </c>
      <c r="AF51" s="59"/>
      <c r="AG51" s="56"/>
      <c r="AH51" s="177"/>
    </row>
    <row r="52" spans="1:35" ht="14.15" customHeight="1" x14ac:dyDescent="0.3">
      <c r="A52" s="3"/>
      <c r="B52" s="84" t="s">
        <v>45</v>
      </c>
      <c r="C52" s="84" t="s">
        <v>26</v>
      </c>
      <c r="D52" s="84" t="s">
        <v>13</v>
      </c>
      <c r="E52" s="84" t="s">
        <v>29</v>
      </c>
      <c r="F52" s="84"/>
      <c r="G52" s="60"/>
      <c r="H52" s="84">
        <v>63.21</v>
      </c>
      <c r="I52" s="106">
        <v>4.9800000000000004</v>
      </c>
      <c r="J52" s="63"/>
      <c r="K52" s="63"/>
      <c r="L52" s="85"/>
      <c r="M52" s="64">
        <f t="shared" si="11"/>
        <v>65.7</v>
      </c>
      <c r="N52" s="106"/>
      <c r="O52" s="84"/>
      <c r="P52" s="35">
        <f t="shared" ref="P52:P73" si="18">IF(((I52+J52)+IF(K52&gt;9,9,K52))/2&gt;8,8,((I52+J52)+IF(K52&gt;9,9,K52))/2)</f>
        <v>2.4900000000000002</v>
      </c>
      <c r="Q52" s="36">
        <f t="shared" ref="Q52:Q73" si="19">ROUND(0.7+19/M52,2)</f>
        <v>0.99</v>
      </c>
      <c r="R52" s="132">
        <f t="shared" si="12"/>
        <v>961.84800000000007</v>
      </c>
      <c r="S52" s="37"/>
      <c r="T52" s="39" t="e">
        <f>AE52*AF52*#REF!+AG52+AI52+#REF!+#REF!+#REF!+#REF!</f>
        <v>#REF!</v>
      </c>
      <c r="U52" s="38" t="e">
        <f t="shared" ref="U52:U73" si="20">+T52/H52</f>
        <v>#REF!</v>
      </c>
      <c r="V52" s="96">
        <v>820</v>
      </c>
      <c r="W52" s="96">
        <v>45</v>
      </c>
      <c r="X52" s="97">
        <f t="shared" si="13"/>
        <v>865</v>
      </c>
      <c r="Y52" s="48">
        <f t="shared" si="14"/>
        <v>13.684543584875811</v>
      </c>
      <c r="Z52" s="113"/>
      <c r="AA52" s="48">
        <f t="shared" si="15"/>
        <v>0</v>
      </c>
      <c r="AB52" s="61">
        <v>241800</v>
      </c>
      <c r="AC52" s="12">
        <f t="shared" si="16"/>
        <v>4.2928039702233252E-2</v>
      </c>
      <c r="AE52" s="56">
        <f t="shared" si="17"/>
        <v>798.97440000000006</v>
      </c>
      <c r="AF52" s="59"/>
      <c r="AG52" s="56"/>
      <c r="AH52" s="177"/>
      <c r="AI52" s="178"/>
    </row>
    <row r="53" spans="1:35" ht="14.15" customHeight="1" x14ac:dyDescent="0.3">
      <c r="A53" s="3"/>
      <c r="B53" s="84" t="s">
        <v>49</v>
      </c>
      <c r="C53" s="84" t="s">
        <v>26</v>
      </c>
      <c r="D53" s="84" t="s">
        <v>13</v>
      </c>
      <c r="E53" s="84" t="s">
        <v>29</v>
      </c>
      <c r="F53" s="84"/>
      <c r="G53" s="60"/>
      <c r="H53" s="84">
        <v>66.12</v>
      </c>
      <c r="I53" s="63">
        <v>47.09</v>
      </c>
      <c r="J53" s="63"/>
      <c r="K53" s="63"/>
      <c r="L53" s="85"/>
      <c r="M53" s="64">
        <f t="shared" si="11"/>
        <v>74.12</v>
      </c>
      <c r="N53" s="106"/>
      <c r="O53" s="84"/>
      <c r="P53" s="35">
        <f t="shared" si="18"/>
        <v>8</v>
      </c>
      <c r="Q53" s="36">
        <f t="shared" si="19"/>
        <v>0.96</v>
      </c>
      <c r="R53" s="132">
        <f t="shared" si="12"/>
        <v>1085.1168</v>
      </c>
      <c r="S53" s="37"/>
      <c r="T53" s="39" t="e">
        <f>AE53*AF53*#REF!+AG53+AI53+#REF!+#REF!+#REF!+#REF!</f>
        <v>#REF!</v>
      </c>
      <c r="U53" s="38" t="e">
        <f t="shared" si="20"/>
        <v>#REF!</v>
      </c>
      <c r="V53" s="96">
        <v>860</v>
      </c>
      <c r="W53" s="96">
        <v>45</v>
      </c>
      <c r="X53" s="97">
        <f t="shared" si="13"/>
        <v>905</v>
      </c>
      <c r="Y53" s="48">
        <f t="shared" si="14"/>
        <v>13.687235329703569</v>
      </c>
      <c r="Z53" s="113"/>
      <c r="AA53" s="48">
        <f t="shared" si="15"/>
        <v>0</v>
      </c>
      <c r="AB53" s="61">
        <v>259000</v>
      </c>
      <c r="AC53" s="12">
        <f t="shared" si="16"/>
        <v>4.1930501930501927E-2</v>
      </c>
      <c r="AE53" s="56">
        <f t="shared" si="17"/>
        <v>835.75680000000011</v>
      </c>
      <c r="AF53" s="59"/>
      <c r="AG53" s="56"/>
      <c r="AH53" s="177"/>
      <c r="AI53" s="178"/>
    </row>
    <row r="54" spans="1:35" ht="14.15" customHeight="1" x14ac:dyDescent="0.3">
      <c r="A54" s="3"/>
      <c r="B54" s="84" t="s">
        <v>50</v>
      </c>
      <c r="C54" s="84" t="s">
        <v>26</v>
      </c>
      <c r="D54" s="84" t="s">
        <v>13</v>
      </c>
      <c r="E54" s="84" t="s">
        <v>29</v>
      </c>
      <c r="F54" s="84"/>
      <c r="G54" s="60"/>
      <c r="H54" s="84">
        <v>56.82</v>
      </c>
      <c r="I54" s="63">
        <v>55.6</v>
      </c>
      <c r="J54" s="63"/>
      <c r="K54" s="63"/>
      <c r="L54" s="85"/>
      <c r="M54" s="64">
        <f t="shared" si="11"/>
        <v>64.819999999999993</v>
      </c>
      <c r="N54" s="106"/>
      <c r="O54" s="84"/>
      <c r="P54" s="35">
        <f t="shared" si="18"/>
        <v>8</v>
      </c>
      <c r="Q54" s="36">
        <f t="shared" si="19"/>
        <v>0.99</v>
      </c>
      <c r="R54" s="132">
        <f t="shared" si="12"/>
        <v>948.96479999999997</v>
      </c>
      <c r="S54" s="37"/>
      <c r="T54" s="39" t="e">
        <f>AE54*AF54*#REF!+AG54+AI54+#REF!+#REF!+#REF!+#REF!</f>
        <v>#REF!</v>
      </c>
      <c r="U54" s="38" t="e">
        <f t="shared" si="20"/>
        <v>#REF!</v>
      </c>
      <c r="V54" s="96">
        <v>780</v>
      </c>
      <c r="W54" s="96">
        <v>45</v>
      </c>
      <c r="X54" s="97">
        <f t="shared" si="13"/>
        <v>825</v>
      </c>
      <c r="Y54" s="48">
        <f t="shared" si="14"/>
        <v>14.519535374868004</v>
      </c>
      <c r="Z54" s="113"/>
      <c r="AA54" s="48">
        <f t="shared" si="15"/>
        <v>0</v>
      </c>
      <c r="AB54" s="61">
        <v>225000</v>
      </c>
      <c r="AC54" s="12">
        <f t="shared" si="16"/>
        <v>4.3999999999999997E-2</v>
      </c>
      <c r="AE54" s="56">
        <f t="shared" si="17"/>
        <v>718.20480000000009</v>
      </c>
      <c r="AF54" s="59"/>
      <c r="AG54" s="56"/>
      <c r="AH54" s="177"/>
      <c r="AI54" s="178"/>
    </row>
    <row r="55" spans="1:35" ht="14.15" customHeight="1" x14ac:dyDescent="0.3">
      <c r="A55" s="3"/>
      <c r="B55" s="84" t="s">
        <v>51</v>
      </c>
      <c r="C55" s="84" t="s">
        <v>26</v>
      </c>
      <c r="D55" s="84" t="s">
        <v>13</v>
      </c>
      <c r="E55" s="84" t="s">
        <v>29</v>
      </c>
      <c r="F55" s="84"/>
      <c r="G55" s="60"/>
      <c r="H55" s="84">
        <v>63.1</v>
      </c>
      <c r="I55" s="63">
        <v>21.8</v>
      </c>
      <c r="J55" s="63"/>
      <c r="K55" s="63"/>
      <c r="L55" s="85"/>
      <c r="M55" s="64">
        <f t="shared" si="11"/>
        <v>71.099999999999994</v>
      </c>
      <c r="N55" s="106"/>
      <c r="O55" s="84"/>
      <c r="P55" s="35">
        <f t="shared" si="18"/>
        <v>8</v>
      </c>
      <c r="Q55" s="36">
        <f t="shared" si="19"/>
        <v>0.97</v>
      </c>
      <c r="R55" s="132">
        <f t="shared" si="12"/>
        <v>1040.904</v>
      </c>
      <c r="S55" s="37"/>
      <c r="T55" s="39" t="e">
        <f>AE55*AF55*#REF!+AG55+AI55+#REF!+#REF!+#REF!+#REF!</f>
        <v>#REF!</v>
      </c>
      <c r="U55" s="38" t="e">
        <f t="shared" si="20"/>
        <v>#REF!</v>
      </c>
      <c r="V55" s="96">
        <v>820</v>
      </c>
      <c r="W55" s="96">
        <v>45</v>
      </c>
      <c r="X55" s="97">
        <f t="shared" si="13"/>
        <v>865</v>
      </c>
      <c r="Y55" s="48">
        <f t="shared" si="14"/>
        <v>13.708399366085578</v>
      </c>
      <c r="Z55" s="113"/>
      <c r="AA55" s="48">
        <f t="shared" si="15"/>
        <v>0</v>
      </c>
      <c r="AB55" s="61">
        <v>241100</v>
      </c>
      <c r="AC55" s="12">
        <f t="shared" si="16"/>
        <v>4.3052675238490254E-2</v>
      </c>
      <c r="AE55" s="56">
        <f t="shared" si="17"/>
        <v>797.58400000000006</v>
      </c>
      <c r="AF55" s="59"/>
      <c r="AG55" s="56"/>
      <c r="AH55" s="177"/>
      <c r="AI55" s="178"/>
    </row>
    <row r="56" spans="1:35" ht="15.5" customHeight="1" x14ac:dyDescent="0.3">
      <c r="A56" s="3"/>
      <c r="B56" s="84" t="s">
        <v>54</v>
      </c>
      <c r="C56" s="84" t="s">
        <v>26</v>
      </c>
      <c r="D56" s="84" t="s">
        <v>13</v>
      </c>
      <c r="E56" s="84">
        <v>1</v>
      </c>
      <c r="F56" s="84"/>
      <c r="G56" s="163"/>
      <c r="H56" s="84">
        <v>60.82</v>
      </c>
      <c r="I56" s="118">
        <v>3.67</v>
      </c>
      <c r="J56" s="167"/>
      <c r="K56" s="63"/>
      <c r="L56" s="170"/>
      <c r="M56" s="64">
        <f t="shared" si="11"/>
        <v>62.655000000000001</v>
      </c>
      <c r="N56" s="167"/>
      <c r="O56" s="84"/>
      <c r="P56" s="35">
        <f t="shared" si="18"/>
        <v>1.835</v>
      </c>
      <c r="Q56" s="36">
        <f t="shared" si="19"/>
        <v>1</v>
      </c>
      <c r="R56" s="132">
        <f t="shared" si="12"/>
        <v>917.26920000000007</v>
      </c>
      <c r="S56" s="37"/>
      <c r="T56" s="172" t="e">
        <f>AE56*AF56*#REF!+AG56+AI56+#REF!+#REF!+#REF!+#REF!</f>
        <v>#REF!</v>
      </c>
      <c r="U56" s="173" t="e">
        <f t="shared" si="20"/>
        <v>#REF!</v>
      </c>
      <c r="V56" s="96">
        <v>800</v>
      </c>
      <c r="W56" s="96">
        <v>45</v>
      </c>
      <c r="X56" s="97">
        <f t="shared" si="13"/>
        <v>845</v>
      </c>
      <c r="Y56" s="48">
        <f t="shared" si="14"/>
        <v>13.893456099967116</v>
      </c>
      <c r="Z56" s="113"/>
      <c r="AA56" s="48">
        <f t="shared" si="15"/>
        <v>0</v>
      </c>
      <c r="AB56" s="61">
        <v>228100</v>
      </c>
      <c r="AC56" s="12">
        <f t="shared" si="16"/>
        <v>4.4454186760192894E-2</v>
      </c>
      <c r="AE56" s="56">
        <f t="shared" si="17"/>
        <v>768.76480000000004</v>
      </c>
      <c r="AF56" s="59"/>
      <c r="AG56" s="56"/>
      <c r="AH56" s="177"/>
      <c r="AI56" s="178"/>
    </row>
    <row r="57" spans="1:35" ht="15.5" customHeight="1" x14ac:dyDescent="0.3">
      <c r="A57" s="3"/>
      <c r="B57" s="84" t="s">
        <v>55</v>
      </c>
      <c r="C57" s="84" t="s">
        <v>26</v>
      </c>
      <c r="D57" s="84" t="s">
        <v>13</v>
      </c>
      <c r="E57" s="84">
        <v>1</v>
      </c>
      <c r="F57" s="84"/>
      <c r="G57" s="163"/>
      <c r="H57" s="84">
        <v>60.22</v>
      </c>
      <c r="I57" s="118">
        <v>5.64</v>
      </c>
      <c r="J57" s="167"/>
      <c r="K57" s="63"/>
      <c r="L57" s="170"/>
      <c r="M57" s="64">
        <f t="shared" si="11"/>
        <v>63.04</v>
      </c>
      <c r="N57" s="167"/>
      <c r="O57" s="84"/>
      <c r="P57" s="35">
        <f t="shared" si="18"/>
        <v>2.82</v>
      </c>
      <c r="Q57" s="36">
        <f t="shared" si="19"/>
        <v>1</v>
      </c>
      <c r="R57" s="132">
        <f t="shared" si="12"/>
        <v>922.90560000000005</v>
      </c>
      <c r="S57" s="37"/>
      <c r="T57" s="172" t="e">
        <f>AE57*AF57*#REF!+AG57+AI57+#REF!+#REF!+#REF!+#REF!</f>
        <v>#REF!</v>
      </c>
      <c r="U57" s="173" t="e">
        <f t="shared" si="20"/>
        <v>#REF!</v>
      </c>
      <c r="V57" s="96">
        <v>800</v>
      </c>
      <c r="W57" s="96">
        <v>45</v>
      </c>
      <c r="X57" s="97">
        <f t="shared" si="13"/>
        <v>845</v>
      </c>
      <c r="Y57" s="48">
        <f t="shared" si="14"/>
        <v>14.03188309531717</v>
      </c>
      <c r="Z57" s="113"/>
      <c r="AA57" s="48">
        <f t="shared" si="15"/>
        <v>0</v>
      </c>
      <c r="AB57" s="61">
        <v>225800</v>
      </c>
      <c r="AC57" s="12">
        <f t="shared" si="16"/>
        <v>4.4906997342781224E-2</v>
      </c>
      <c r="AE57" s="56">
        <f t="shared" si="17"/>
        <v>761.18079999999998</v>
      </c>
      <c r="AF57" s="59"/>
      <c r="AG57" s="56"/>
      <c r="AH57" s="177"/>
      <c r="AI57" s="178"/>
    </row>
    <row r="58" spans="1:35" ht="15.5" customHeight="1" x14ac:dyDescent="0.3">
      <c r="A58" s="3"/>
      <c r="B58" s="84" t="s">
        <v>58</v>
      </c>
      <c r="C58" s="84" t="s">
        <v>26</v>
      </c>
      <c r="D58" s="84" t="s">
        <v>13</v>
      </c>
      <c r="E58" s="84">
        <v>1</v>
      </c>
      <c r="F58" s="84"/>
      <c r="G58" s="163"/>
      <c r="H58" s="84">
        <v>66.09</v>
      </c>
      <c r="I58" s="118">
        <v>6.74</v>
      </c>
      <c r="J58" s="167"/>
      <c r="K58" s="63"/>
      <c r="L58" s="170"/>
      <c r="M58" s="64">
        <f t="shared" si="11"/>
        <v>69.460000000000008</v>
      </c>
      <c r="N58" s="167"/>
      <c r="O58" s="84"/>
      <c r="P58" s="35">
        <f t="shared" si="18"/>
        <v>3.37</v>
      </c>
      <c r="Q58" s="36">
        <f t="shared" si="19"/>
        <v>0.97</v>
      </c>
      <c r="R58" s="132">
        <f t="shared" si="12"/>
        <v>1016.8944000000001</v>
      </c>
      <c r="S58" s="37"/>
      <c r="T58" s="172" t="e">
        <f>AE58*AF58*#REF!+AG58+AI58+#REF!+#REF!+#REF!+#REF!</f>
        <v>#REF!</v>
      </c>
      <c r="U58" s="173" t="e">
        <f t="shared" si="20"/>
        <v>#REF!</v>
      </c>
      <c r="V58" s="96">
        <v>845</v>
      </c>
      <c r="W58" s="96">
        <v>45</v>
      </c>
      <c r="X58" s="97">
        <f t="shared" si="13"/>
        <v>890</v>
      </c>
      <c r="Y58" s="48">
        <f t="shared" si="14"/>
        <v>13.466485096081101</v>
      </c>
      <c r="Z58" s="113"/>
      <c r="AA58" s="48">
        <f t="shared" si="15"/>
        <v>0</v>
      </c>
      <c r="AB58" s="61">
        <v>245500</v>
      </c>
      <c r="AC58" s="12">
        <f t="shared" si="16"/>
        <v>4.35030549898167E-2</v>
      </c>
      <c r="AE58" s="56">
        <f t="shared" si="17"/>
        <v>835.37760000000003</v>
      </c>
      <c r="AF58" s="59"/>
      <c r="AG58" s="56"/>
      <c r="AH58" s="177"/>
      <c r="AI58" s="178"/>
    </row>
    <row r="59" spans="1:35" ht="15.5" customHeight="1" x14ac:dyDescent="0.3">
      <c r="A59" s="3"/>
      <c r="B59" s="84" t="s">
        <v>59</v>
      </c>
      <c r="C59" s="84" t="s">
        <v>26</v>
      </c>
      <c r="D59" s="84" t="s">
        <v>13</v>
      </c>
      <c r="E59" s="84">
        <v>1</v>
      </c>
      <c r="F59" s="84"/>
      <c r="G59" s="163"/>
      <c r="H59" s="84">
        <v>56.82</v>
      </c>
      <c r="I59" s="118">
        <v>4.63</v>
      </c>
      <c r="J59" s="167"/>
      <c r="K59" s="63"/>
      <c r="L59" s="170"/>
      <c r="M59" s="64">
        <f t="shared" si="11"/>
        <v>59.134999999999998</v>
      </c>
      <c r="N59" s="167"/>
      <c r="O59" s="84"/>
      <c r="P59" s="35">
        <f t="shared" si="18"/>
        <v>2.3149999999999999</v>
      </c>
      <c r="Q59" s="36">
        <f t="shared" si="19"/>
        <v>1.02</v>
      </c>
      <c r="R59" s="132">
        <f t="shared" si="12"/>
        <v>865.7364</v>
      </c>
      <c r="S59" s="37"/>
      <c r="T59" s="172" t="e">
        <f>AE59*AF59*#REF!+AG59+AI59+#REF!+#REF!+#REF!+#REF!</f>
        <v>#REF!</v>
      </c>
      <c r="U59" s="173" t="e">
        <f t="shared" si="20"/>
        <v>#REF!</v>
      </c>
      <c r="V59" s="96">
        <v>770</v>
      </c>
      <c r="W59" s="96">
        <v>45</v>
      </c>
      <c r="X59" s="97">
        <f t="shared" si="13"/>
        <v>815</v>
      </c>
      <c r="Y59" s="48">
        <f t="shared" si="14"/>
        <v>14.343541006687786</v>
      </c>
      <c r="Z59" s="113"/>
      <c r="AA59" s="48">
        <f t="shared" si="15"/>
        <v>0</v>
      </c>
      <c r="AB59" s="61">
        <v>206900</v>
      </c>
      <c r="AC59" s="12">
        <f t="shared" si="16"/>
        <v>4.7269212179797002E-2</v>
      </c>
      <c r="AE59" s="56">
        <f t="shared" si="17"/>
        <v>718.20480000000009</v>
      </c>
      <c r="AF59" s="59"/>
      <c r="AG59" s="56"/>
      <c r="AH59" s="177"/>
      <c r="AI59" s="178"/>
    </row>
    <row r="60" spans="1:35" ht="15.5" customHeight="1" x14ac:dyDescent="0.3">
      <c r="A60" s="3"/>
      <c r="B60" s="84" t="s">
        <v>60</v>
      </c>
      <c r="C60" s="84" t="s">
        <v>26</v>
      </c>
      <c r="D60" s="84" t="s">
        <v>13</v>
      </c>
      <c r="E60" s="84">
        <v>1</v>
      </c>
      <c r="F60" s="84"/>
      <c r="G60" s="163"/>
      <c r="H60" s="84">
        <v>63.09</v>
      </c>
      <c r="I60" s="118">
        <v>6.44</v>
      </c>
      <c r="J60" s="167"/>
      <c r="K60" s="63"/>
      <c r="L60" s="170"/>
      <c r="M60" s="64">
        <f t="shared" si="11"/>
        <v>66.31</v>
      </c>
      <c r="N60" s="167"/>
      <c r="O60" s="84"/>
      <c r="P60" s="35">
        <f t="shared" si="18"/>
        <v>3.22</v>
      </c>
      <c r="Q60" s="36">
        <f t="shared" si="19"/>
        <v>0.99</v>
      </c>
      <c r="R60" s="132">
        <f t="shared" si="12"/>
        <v>970.77840000000003</v>
      </c>
      <c r="S60" s="37"/>
      <c r="T60" s="172" t="e">
        <f>AE60*AF60*#REF!+AG60+AI60+#REF!+#REF!+#REF!+#REF!</f>
        <v>#REF!</v>
      </c>
      <c r="U60" s="173" t="e">
        <f t="shared" si="20"/>
        <v>#REF!</v>
      </c>
      <c r="V60" s="96">
        <v>820</v>
      </c>
      <c r="W60" s="96">
        <v>45</v>
      </c>
      <c r="X60" s="97">
        <f t="shared" si="13"/>
        <v>865</v>
      </c>
      <c r="Y60" s="48">
        <f t="shared" si="14"/>
        <v>13.710572198446663</v>
      </c>
      <c r="Z60" s="113"/>
      <c r="AA60" s="48">
        <f t="shared" si="15"/>
        <v>0</v>
      </c>
      <c r="AB60" s="61">
        <v>225100</v>
      </c>
      <c r="AC60" s="12">
        <f t="shared" si="16"/>
        <v>4.6112838738338519E-2</v>
      </c>
      <c r="AE60" s="56">
        <f t="shared" si="17"/>
        <v>797.45760000000007</v>
      </c>
      <c r="AF60" s="59"/>
      <c r="AG60" s="56"/>
      <c r="AH60" s="177"/>
      <c r="AI60" s="178"/>
    </row>
    <row r="61" spans="1:35" ht="15.5" customHeight="1" x14ac:dyDescent="0.3">
      <c r="A61" s="3"/>
      <c r="B61" s="84" t="s">
        <v>63</v>
      </c>
      <c r="C61" s="84" t="s">
        <v>26</v>
      </c>
      <c r="D61" s="84" t="s">
        <v>13</v>
      </c>
      <c r="E61" s="84">
        <v>2</v>
      </c>
      <c r="F61" s="84"/>
      <c r="G61" s="163"/>
      <c r="H61" s="84">
        <v>60.8</v>
      </c>
      <c r="I61" s="118">
        <v>3.66</v>
      </c>
      <c r="J61" s="167"/>
      <c r="K61" s="63"/>
      <c r="L61" s="170"/>
      <c r="M61" s="64">
        <f t="shared" si="11"/>
        <v>62.629999999999995</v>
      </c>
      <c r="N61" s="167"/>
      <c r="O61" s="84"/>
      <c r="P61" s="35">
        <f t="shared" si="18"/>
        <v>1.83</v>
      </c>
      <c r="Q61" s="36">
        <f t="shared" si="19"/>
        <v>1</v>
      </c>
      <c r="R61" s="132">
        <f t="shared" si="12"/>
        <v>916.90319999999997</v>
      </c>
      <c r="S61" s="37"/>
      <c r="T61" s="172" t="e">
        <f>AE61*AF61*#REF!+AG61+AI61+#REF!+#REF!+#REF!+#REF!</f>
        <v>#REF!</v>
      </c>
      <c r="U61" s="173" t="e">
        <f t="shared" si="20"/>
        <v>#REF!</v>
      </c>
      <c r="V61" s="96">
        <v>800</v>
      </c>
      <c r="W61" s="96">
        <v>45</v>
      </c>
      <c r="X61" s="97">
        <f t="shared" si="13"/>
        <v>845</v>
      </c>
      <c r="Y61" s="48">
        <f t="shared" si="14"/>
        <v>13.898026315789474</v>
      </c>
      <c r="Z61" s="113"/>
      <c r="AA61" s="48">
        <f t="shared" si="15"/>
        <v>0</v>
      </c>
      <c r="AB61" s="61">
        <v>232600</v>
      </c>
      <c r="AC61" s="12">
        <f t="shared" si="16"/>
        <v>4.3594153052450561E-2</v>
      </c>
      <c r="AE61" s="56">
        <f t="shared" si="17"/>
        <v>768.51199999999994</v>
      </c>
      <c r="AF61" s="59"/>
      <c r="AG61" s="56"/>
      <c r="AH61" s="177"/>
      <c r="AI61" s="178"/>
    </row>
    <row r="62" spans="1:35" ht="15.5" customHeight="1" x14ac:dyDescent="0.3">
      <c r="A62" s="3"/>
      <c r="B62" s="84" t="s">
        <v>64</v>
      </c>
      <c r="C62" s="84" t="s">
        <v>26</v>
      </c>
      <c r="D62" s="84" t="s">
        <v>13</v>
      </c>
      <c r="E62" s="84">
        <v>2</v>
      </c>
      <c r="F62" s="84"/>
      <c r="G62" s="163"/>
      <c r="H62" s="84">
        <v>60.22</v>
      </c>
      <c r="I62" s="118">
        <v>4.78</v>
      </c>
      <c r="J62" s="167"/>
      <c r="K62" s="63"/>
      <c r="L62" s="170"/>
      <c r="M62" s="64">
        <f t="shared" si="11"/>
        <v>62.61</v>
      </c>
      <c r="N62" s="167"/>
      <c r="O62" s="84"/>
      <c r="P62" s="35">
        <f t="shared" si="18"/>
        <v>2.39</v>
      </c>
      <c r="Q62" s="36">
        <f t="shared" si="19"/>
        <v>1</v>
      </c>
      <c r="R62" s="132">
        <f t="shared" si="12"/>
        <v>916.61040000000003</v>
      </c>
      <c r="S62" s="37"/>
      <c r="T62" s="172" t="e">
        <f>AE62*AF62*#REF!+AG62+AI62+#REF!+#REF!+#REF!+#REF!</f>
        <v>#REF!</v>
      </c>
      <c r="U62" s="173" t="e">
        <f t="shared" si="20"/>
        <v>#REF!</v>
      </c>
      <c r="V62" s="96">
        <v>765</v>
      </c>
      <c r="W62" s="96">
        <v>45</v>
      </c>
      <c r="X62" s="97">
        <f t="shared" si="13"/>
        <v>810</v>
      </c>
      <c r="Y62" s="48">
        <f t="shared" si="14"/>
        <v>13.450680836931252</v>
      </c>
      <c r="Z62" s="113"/>
      <c r="AA62" s="48">
        <f t="shared" si="15"/>
        <v>0</v>
      </c>
      <c r="AB62" s="61">
        <v>230400</v>
      </c>
      <c r="AC62" s="12">
        <f t="shared" si="16"/>
        <v>4.2187500000000003E-2</v>
      </c>
      <c r="AE62" s="56">
        <f t="shared" si="17"/>
        <v>761.18079999999998</v>
      </c>
      <c r="AF62" s="59"/>
      <c r="AG62" s="56"/>
      <c r="AH62" s="177"/>
      <c r="AI62" s="178"/>
    </row>
    <row r="63" spans="1:35" ht="15.5" customHeight="1" x14ac:dyDescent="0.3">
      <c r="A63" s="3"/>
      <c r="B63" s="84" t="s">
        <v>67</v>
      </c>
      <c r="C63" s="84" t="s">
        <v>26</v>
      </c>
      <c r="D63" s="84" t="s">
        <v>13</v>
      </c>
      <c r="E63" s="84">
        <v>2</v>
      </c>
      <c r="F63" s="84"/>
      <c r="G63" s="163"/>
      <c r="H63" s="84">
        <v>66.09</v>
      </c>
      <c r="I63" s="118">
        <v>6.74</v>
      </c>
      <c r="J63" s="167"/>
      <c r="K63" s="63"/>
      <c r="L63" s="170"/>
      <c r="M63" s="64">
        <f t="shared" si="11"/>
        <v>69.460000000000008</v>
      </c>
      <c r="N63" s="167"/>
      <c r="O63" s="84"/>
      <c r="P63" s="35">
        <f t="shared" si="18"/>
        <v>3.37</v>
      </c>
      <c r="Q63" s="36">
        <f t="shared" si="19"/>
        <v>0.97</v>
      </c>
      <c r="R63" s="132">
        <f t="shared" si="12"/>
        <v>1016.8944000000001</v>
      </c>
      <c r="S63" s="37"/>
      <c r="T63" s="172" t="e">
        <f>AE63*AF63*#REF!+AG63+AI63+#REF!+#REF!+#REF!+#REF!</f>
        <v>#REF!</v>
      </c>
      <c r="U63" s="173" t="e">
        <f t="shared" si="20"/>
        <v>#REF!</v>
      </c>
      <c r="V63" s="96">
        <v>845</v>
      </c>
      <c r="W63" s="96">
        <v>45</v>
      </c>
      <c r="X63" s="97">
        <f t="shared" si="13"/>
        <v>890</v>
      </c>
      <c r="Y63" s="48">
        <f t="shared" si="14"/>
        <v>13.466485096081101</v>
      </c>
      <c r="Z63" s="113"/>
      <c r="AA63" s="48">
        <f t="shared" si="15"/>
        <v>0</v>
      </c>
      <c r="AB63" s="61">
        <v>250400</v>
      </c>
      <c r="AC63" s="12">
        <f t="shared" si="16"/>
        <v>4.2651757188498403E-2</v>
      </c>
      <c r="AE63" s="56">
        <f t="shared" si="17"/>
        <v>835.37760000000003</v>
      </c>
      <c r="AF63" s="59"/>
      <c r="AG63" s="56"/>
      <c r="AH63" s="177"/>
      <c r="AI63" s="178"/>
    </row>
    <row r="64" spans="1:35" ht="15.5" customHeight="1" x14ac:dyDescent="0.3">
      <c r="A64" s="3"/>
      <c r="B64" s="84" t="s">
        <v>68</v>
      </c>
      <c r="C64" s="84" t="s">
        <v>26</v>
      </c>
      <c r="D64" s="84" t="s">
        <v>13</v>
      </c>
      <c r="E64" s="84">
        <v>2</v>
      </c>
      <c r="F64" s="84"/>
      <c r="G64" s="163"/>
      <c r="H64" s="84">
        <v>56.82</v>
      </c>
      <c r="I64" s="118">
        <v>4.63</v>
      </c>
      <c r="J64" s="167"/>
      <c r="K64" s="63"/>
      <c r="L64" s="170"/>
      <c r="M64" s="64">
        <f t="shared" si="11"/>
        <v>59.134999999999998</v>
      </c>
      <c r="N64" s="167"/>
      <c r="O64" s="84"/>
      <c r="P64" s="35">
        <f t="shared" si="18"/>
        <v>2.3149999999999999</v>
      </c>
      <c r="Q64" s="36">
        <f t="shared" si="19"/>
        <v>1.02</v>
      </c>
      <c r="R64" s="132">
        <f t="shared" si="12"/>
        <v>865.7364</v>
      </c>
      <c r="S64" s="37"/>
      <c r="T64" s="172" t="e">
        <f>AE64*AF64*#REF!+AG64+AI64+#REF!+#REF!+#REF!+#REF!</f>
        <v>#REF!</v>
      </c>
      <c r="U64" s="173" t="e">
        <f t="shared" si="20"/>
        <v>#REF!</v>
      </c>
      <c r="V64" s="96">
        <v>770</v>
      </c>
      <c r="W64" s="96">
        <v>45</v>
      </c>
      <c r="X64" s="97">
        <f t="shared" si="13"/>
        <v>815</v>
      </c>
      <c r="Y64" s="48">
        <f t="shared" si="14"/>
        <v>14.343541006687786</v>
      </c>
      <c r="Z64" s="113"/>
      <c r="AA64" s="48">
        <f t="shared" si="15"/>
        <v>0</v>
      </c>
      <c r="AB64" s="61">
        <v>211200</v>
      </c>
      <c r="AC64" s="12">
        <f t="shared" si="16"/>
        <v>4.6306818181818185E-2</v>
      </c>
      <c r="AE64" s="56">
        <f t="shared" si="17"/>
        <v>718.20480000000009</v>
      </c>
      <c r="AF64" s="59"/>
      <c r="AG64" s="56"/>
      <c r="AH64" s="177"/>
      <c r="AI64" s="178"/>
    </row>
    <row r="65" spans="1:35" ht="15.5" customHeight="1" x14ac:dyDescent="0.3">
      <c r="A65" s="3"/>
      <c r="B65" s="84" t="s">
        <v>69</v>
      </c>
      <c r="C65" s="84" t="s">
        <v>26</v>
      </c>
      <c r="D65" s="84" t="s">
        <v>13</v>
      </c>
      <c r="E65" s="84">
        <v>2</v>
      </c>
      <c r="F65" s="84"/>
      <c r="G65" s="163"/>
      <c r="H65" s="84">
        <v>63.09</v>
      </c>
      <c r="I65" s="118">
        <v>6.44</v>
      </c>
      <c r="J65" s="167"/>
      <c r="K65" s="63"/>
      <c r="L65" s="170"/>
      <c r="M65" s="64">
        <f t="shared" si="11"/>
        <v>66.31</v>
      </c>
      <c r="N65" s="167"/>
      <c r="O65" s="84"/>
      <c r="P65" s="35">
        <f t="shared" si="18"/>
        <v>3.22</v>
      </c>
      <c r="Q65" s="36">
        <f t="shared" si="19"/>
        <v>0.99</v>
      </c>
      <c r="R65" s="132">
        <f t="shared" si="12"/>
        <v>970.77840000000003</v>
      </c>
      <c r="S65" s="37"/>
      <c r="T65" s="172" t="e">
        <f>AE65*AF65*#REF!+AG65+AI65+#REF!+#REF!+#REF!+#REF!</f>
        <v>#REF!</v>
      </c>
      <c r="U65" s="173" t="e">
        <f t="shared" si="20"/>
        <v>#REF!</v>
      </c>
      <c r="V65" s="96">
        <v>820</v>
      </c>
      <c r="W65" s="96">
        <v>45</v>
      </c>
      <c r="X65" s="97">
        <f t="shared" si="13"/>
        <v>865</v>
      </c>
      <c r="Y65" s="48">
        <f t="shared" si="14"/>
        <v>13.710572198446663</v>
      </c>
      <c r="Z65" s="113"/>
      <c r="AA65" s="48">
        <f t="shared" si="15"/>
        <v>0</v>
      </c>
      <c r="AB65" s="61">
        <v>229700</v>
      </c>
      <c r="AC65" s="12">
        <f t="shared" si="16"/>
        <v>4.5189377448846324E-2</v>
      </c>
      <c r="AE65" s="56">
        <f t="shared" si="17"/>
        <v>797.45760000000007</v>
      </c>
      <c r="AF65" s="59"/>
      <c r="AG65" s="56"/>
      <c r="AH65" s="177"/>
      <c r="AI65" s="178"/>
    </row>
    <row r="66" spans="1:35" ht="15.5" customHeight="1" x14ac:dyDescent="0.3">
      <c r="A66" s="3"/>
      <c r="B66" s="84" t="s">
        <v>72</v>
      </c>
      <c r="C66" s="84" t="s">
        <v>26</v>
      </c>
      <c r="D66" s="84" t="s">
        <v>13</v>
      </c>
      <c r="E66" s="84">
        <v>3</v>
      </c>
      <c r="F66" s="84"/>
      <c r="G66" s="163"/>
      <c r="H66" s="84">
        <v>56.93</v>
      </c>
      <c r="I66" s="118">
        <v>5.2</v>
      </c>
      <c r="J66" s="167"/>
      <c r="K66" s="63"/>
      <c r="L66" s="170"/>
      <c r="M66" s="64">
        <f t="shared" si="11"/>
        <v>59.53</v>
      </c>
      <c r="N66" s="167"/>
      <c r="O66" s="84"/>
      <c r="P66" s="35">
        <f t="shared" si="18"/>
        <v>2.6</v>
      </c>
      <c r="Q66" s="36">
        <f t="shared" si="19"/>
        <v>1.02</v>
      </c>
      <c r="R66" s="132">
        <f t="shared" si="12"/>
        <v>871.51920000000007</v>
      </c>
      <c r="S66" s="37"/>
      <c r="T66" s="172" t="e">
        <f>AE66*AF66*#REF!+AG66+AI66+#REF!+#REF!+#REF!+#REF!</f>
        <v>#REF!</v>
      </c>
      <c r="U66" s="173" t="e">
        <f t="shared" si="20"/>
        <v>#REF!</v>
      </c>
      <c r="V66" s="96">
        <v>770</v>
      </c>
      <c r="W66" s="96">
        <v>45</v>
      </c>
      <c r="X66" s="97">
        <f t="shared" si="13"/>
        <v>815</v>
      </c>
      <c r="Y66" s="48">
        <f t="shared" si="14"/>
        <v>14.315826453539435</v>
      </c>
      <c r="Z66" s="113"/>
      <c r="AA66" s="48">
        <f t="shared" si="15"/>
        <v>0</v>
      </c>
      <c r="AB66" s="61">
        <v>222100</v>
      </c>
      <c r="AC66" s="12">
        <f t="shared" si="16"/>
        <v>4.403421882035119E-2</v>
      </c>
      <c r="AE66" s="56">
        <f t="shared" si="17"/>
        <v>719.59519999999998</v>
      </c>
      <c r="AF66" s="59"/>
      <c r="AG66" s="56"/>
      <c r="AH66" s="177"/>
      <c r="AI66" s="178"/>
    </row>
    <row r="67" spans="1:35" ht="15.5" customHeight="1" x14ac:dyDescent="0.3">
      <c r="A67" s="3"/>
      <c r="B67" s="84" t="s">
        <v>73</v>
      </c>
      <c r="C67" s="84" t="s">
        <v>26</v>
      </c>
      <c r="D67" s="84" t="s">
        <v>13</v>
      </c>
      <c r="E67" s="84">
        <v>3</v>
      </c>
      <c r="F67" s="84"/>
      <c r="G67" s="163"/>
      <c r="H67" s="84">
        <v>60.22</v>
      </c>
      <c r="I67" s="118">
        <v>4.78</v>
      </c>
      <c r="J67" s="167"/>
      <c r="K67" s="63"/>
      <c r="L67" s="170"/>
      <c r="M67" s="64">
        <f t="shared" si="11"/>
        <v>62.61</v>
      </c>
      <c r="N67" s="167"/>
      <c r="O67" s="84"/>
      <c r="P67" s="35">
        <f t="shared" si="18"/>
        <v>2.39</v>
      </c>
      <c r="Q67" s="36">
        <f t="shared" si="19"/>
        <v>1</v>
      </c>
      <c r="R67" s="132">
        <f t="shared" si="12"/>
        <v>916.61040000000003</v>
      </c>
      <c r="S67" s="37"/>
      <c r="T67" s="172" t="e">
        <f>AE67*AF67*#REF!+AG67+AI67+#REF!+#REF!+#REF!+#REF!</f>
        <v>#REF!</v>
      </c>
      <c r="U67" s="173" t="e">
        <f t="shared" si="20"/>
        <v>#REF!</v>
      </c>
      <c r="V67" s="96">
        <v>800</v>
      </c>
      <c r="W67" s="96">
        <v>45</v>
      </c>
      <c r="X67" s="97">
        <f t="shared" si="13"/>
        <v>845</v>
      </c>
      <c r="Y67" s="48">
        <f t="shared" si="14"/>
        <v>14.03188309531717</v>
      </c>
      <c r="Z67" s="113"/>
      <c r="AA67" s="48">
        <f t="shared" si="15"/>
        <v>0</v>
      </c>
      <c r="AB67" s="61">
        <v>234900</v>
      </c>
      <c r="AC67" s="12">
        <f t="shared" si="16"/>
        <v>4.3167305236270756E-2</v>
      </c>
      <c r="AE67" s="56">
        <f t="shared" si="17"/>
        <v>761.18079999999998</v>
      </c>
      <c r="AF67" s="59"/>
      <c r="AG67" s="56"/>
      <c r="AH67" s="177"/>
      <c r="AI67" s="178"/>
    </row>
    <row r="68" spans="1:35" ht="15.5" customHeight="1" x14ac:dyDescent="0.3">
      <c r="A68" s="3"/>
      <c r="B68" s="84" t="s">
        <v>76</v>
      </c>
      <c r="C68" s="84" t="s">
        <v>26</v>
      </c>
      <c r="D68" s="84" t="s">
        <v>13</v>
      </c>
      <c r="E68" s="84">
        <v>3</v>
      </c>
      <c r="F68" s="84"/>
      <c r="G68" s="163"/>
      <c r="H68" s="84">
        <v>66.09</v>
      </c>
      <c r="I68" s="118">
        <v>6.74</v>
      </c>
      <c r="J68" s="167"/>
      <c r="K68" s="63"/>
      <c r="L68" s="170"/>
      <c r="M68" s="64">
        <f t="shared" si="11"/>
        <v>69.460000000000008</v>
      </c>
      <c r="N68" s="167"/>
      <c r="O68" s="84"/>
      <c r="P68" s="35">
        <f t="shared" si="18"/>
        <v>3.37</v>
      </c>
      <c r="Q68" s="36">
        <f t="shared" si="19"/>
        <v>0.97</v>
      </c>
      <c r="R68" s="132">
        <f t="shared" si="12"/>
        <v>1016.8944000000001</v>
      </c>
      <c r="S68" s="37"/>
      <c r="T68" s="172" t="e">
        <f>AE68*AF68*#REF!+AG68+AI68+#REF!+#REF!+#REF!+#REF!</f>
        <v>#REF!</v>
      </c>
      <c r="U68" s="173" t="e">
        <f t="shared" si="20"/>
        <v>#REF!</v>
      </c>
      <c r="V68" s="96">
        <v>845</v>
      </c>
      <c r="W68" s="96">
        <v>45</v>
      </c>
      <c r="X68" s="97">
        <f t="shared" si="13"/>
        <v>890</v>
      </c>
      <c r="Y68" s="48">
        <f t="shared" si="14"/>
        <v>13.466485096081101</v>
      </c>
      <c r="Z68" s="113"/>
      <c r="AA68" s="48">
        <f t="shared" si="15"/>
        <v>0</v>
      </c>
      <c r="AB68" s="61">
        <v>255300</v>
      </c>
      <c r="AC68" s="12">
        <f t="shared" si="16"/>
        <v>4.1833137485311402E-2</v>
      </c>
      <c r="AE68" s="56">
        <f t="shared" si="17"/>
        <v>835.37760000000003</v>
      </c>
      <c r="AF68" s="59"/>
      <c r="AG68" s="56"/>
      <c r="AH68" s="177"/>
      <c r="AI68" s="178"/>
    </row>
    <row r="69" spans="1:35" ht="15.5" customHeight="1" x14ac:dyDescent="0.3">
      <c r="A69" s="3"/>
      <c r="B69" s="84" t="s">
        <v>77</v>
      </c>
      <c r="C69" s="84" t="s">
        <v>26</v>
      </c>
      <c r="D69" s="84" t="s">
        <v>13</v>
      </c>
      <c r="E69" s="84">
        <v>3</v>
      </c>
      <c r="F69" s="84"/>
      <c r="G69" s="163"/>
      <c r="H69" s="84">
        <v>57.08</v>
      </c>
      <c r="I69" s="118">
        <v>4.63</v>
      </c>
      <c r="J69" s="167"/>
      <c r="K69" s="63"/>
      <c r="L69" s="170"/>
      <c r="M69" s="64">
        <f t="shared" si="11"/>
        <v>59.394999999999996</v>
      </c>
      <c r="N69" s="167"/>
      <c r="O69" s="84"/>
      <c r="P69" s="35">
        <f t="shared" si="18"/>
        <v>2.3149999999999999</v>
      </c>
      <c r="Q69" s="36">
        <f t="shared" si="19"/>
        <v>1.02</v>
      </c>
      <c r="R69" s="132">
        <f t="shared" si="12"/>
        <v>869.54279999999994</v>
      </c>
      <c r="S69" s="37"/>
      <c r="T69" s="172" t="e">
        <f>AE69*AF69*#REF!+AG69+AI69+#REF!+#REF!+#REF!+#REF!</f>
        <v>#REF!</v>
      </c>
      <c r="U69" s="173" t="e">
        <f t="shared" si="20"/>
        <v>#REF!</v>
      </c>
      <c r="V69" s="96">
        <v>760</v>
      </c>
      <c r="W69" s="96">
        <v>45</v>
      </c>
      <c r="X69" s="97">
        <f t="shared" si="13"/>
        <v>805</v>
      </c>
      <c r="Y69" s="48">
        <f t="shared" si="14"/>
        <v>14.103013314646111</v>
      </c>
      <c r="Z69" s="113"/>
      <c r="AA69" s="48">
        <f t="shared" si="15"/>
        <v>0</v>
      </c>
      <c r="AB69" s="61">
        <v>216200</v>
      </c>
      <c r="AC69" s="12">
        <f t="shared" si="16"/>
        <v>4.4680851063829789E-2</v>
      </c>
      <c r="AE69" s="56">
        <f t="shared" si="17"/>
        <v>721.49120000000005</v>
      </c>
      <c r="AF69" s="59"/>
      <c r="AG69" s="56"/>
      <c r="AH69" s="177"/>
      <c r="AI69" s="178"/>
    </row>
    <row r="70" spans="1:35" ht="15.5" customHeight="1" x14ac:dyDescent="0.3">
      <c r="A70" s="3"/>
      <c r="B70" s="84" t="s">
        <v>78</v>
      </c>
      <c r="C70" s="84" t="s">
        <v>26</v>
      </c>
      <c r="D70" s="84" t="s">
        <v>13</v>
      </c>
      <c r="E70" s="84">
        <v>3</v>
      </c>
      <c r="F70" s="84"/>
      <c r="G70" s="163"/>
      <c r="H70" s="84">
        <v>63.09</v>
      </c>
      <c r="I70" s="118">
        <v>6.44</v>
      </c>
      <c r="J70" s="167"/>
      <c r="K70" s="63"/>
      <c r="L70" s="170"/>
      <c r="M70" s="64">
        <f t="shared" si="11"/>
        <v>66.31</v>
      </c>
      <c r="N70" s="167"/>
      <c r="O70" s="84"/>
      <c r="P70" s="35">
        <f t="shared" si="18"/>
        <v>3.22</v>
      </c>
      <c r="Q70" s="36">
        <f t="shared" si="19"/>
        <v>0.99</v>
      </c>
      <c r="R70" s="132">
        <f t="shared" si="12"/>
        <v>970.77840000000003</v>
      </c>
      <c r="S70" s="37"/>
      <c r="T70" s="172" t="e">
        <f>AE70*AF70*#REF!+AG70+AI70+#REF!+#REF!+#REF!+#REF!</f>
        <v>#REF!</v>
      </c>
      <c r="U70" s="173" t="e">
        <f t="shared" si="20"/>
        <v>#REF!</v>
      </c>
      <c r="V70" s="96">
        <v>820</v>
      </c>
      <c r="W70" s="96">
        <v>45</v>
      </c>
      <c r="X70" s="97">
        <f t="shared" si="13"/>
        <v>865</v>
      </c>
      <c r="Y70" s="48">
        <f t="shared" si="14"/>
        <v>13.710572198446663</v>
      </c>
      <c r="Z70" s="113"/>
      <c r="AA70" s="48">
        <f t="shared" si="15"/>
        <v>0</v>
      </c>
      <c r="AB70" s="61">
        <v>234200</v>
      </c>
      <c r="AC70" s="12">
        <f t="shared" si="16"/>
        <v>4.4321093082835182E-2</v>
      </c>
      <c r="AE70" s="56">
        <f t="shared" si="17"/>
        <v>797.45760000000007</v>
      </c>
      <c r="AF70" s="59"/>
      <c r="AG70" s="56"/>
      <c r="AH70" s="177"/>
      <c r="AI70" s="178"/>
    </row>
    <row r="71" spans="1:35" ht="15.5" customHeight="1" x14ac:dyDescent="0.3">
      <c r="A71" s="3"/>
      <c r="B71" s="84" t="s">
        <v>91</v>
      </c>
      <c r="C71" s="84" t="s">
        <v>26</v>
      </c>
      <c r="D71" s="84" t="s">
        <v>13</v>
      </c>
      <c r="E71" s="84">
        <v>4</v>
      </c>
      <c r="F71" s="84"/>
      <c r="G71" s="163"/>
      <c r="H71" s="84">
        <v>73.06</v>
      </c>
      <c r="I71" s="63">
        <v>4.63</v>
      </c>
      <c r="J71" s="167"/>
      <c r="K71" s="63"/>
      <c r="L71" s="170"/>
      <c r="M71" s="64">
        <f t="shared" si="11"/>
        <v>75.375</v>
      </c>
      <c r="N71" s="167"/>
      <c r="O71" s="84"/>
      <c r="P71" s="35">
        <f t="shared" si="18"/>
        <v>2.3149999999999999</v>
      </c>
      <c r="Q71" s="36">
        <f t="shared" si="19"/>
        <v>0.95</v>
      </c>
      <c r="R71" s="132">
        <f t="shared" si="12"/>
        <v>1103.49</v>
      </c>
      <c r="S71" s="37"/>
      <c r="T71" s="172" t="e">
        <f>AE71*AF71*#REF!+AG71+AI71+#REF!+#REF!+#REF!+#REF!</f>
        <v>#REF!</v>
      </c>
      <c r="U71" s="173" t="e">
        <f t="shared" si="20"/>
        <v>#REF!</v>
      </c>
      <c r="V71" s="96">
        <v>920</v>
      </c>
      <c r="W71" s="96">
        <v>45</v>
      </c>
      <c r="X71" s="97">
        <f t="shared" si="13"/>
        <v>965</v>
      </c>
      <c r="Y71" s="48">
        <f t="shared" si="14"/>
        <v>13.208321927183137</v>
      </c>
      <c r="Z71" s="113"/>
      <c r="AA71" s="48">
        <f t="shared" si="15"/>
        <v>0</v>
      </c>
      <c r="AB71" s="61">
        <v>282000</v>
      </c>
      <c r="AC71" s="12">
        <f t="shared" si="16"/>
        <v>4.1063829787234045E-2</v>
      </c>
      <c r="AE71" s="56">
        <f t="shared" si="17"/>
        <v>923.47840000000008</v>
      </c>
      <c r="AF71" s="59"/>
      <c r="AG71" s="56"/>
      <c r="AH71" s="177"/>
      <c r="AI71" s="178"/>
    </row>
    <row r="72" spans="1:35" ht="15.5" customHeight="1" x14ac:dyDescent="0.3">
      <c r="A72" s="3"/>
      <c r="B72" s="84" t="s">
        <v>83</v>
      </c>
      <c r="C72" s="84" t="s">
        <v>26</v>
      </c>
      <c r="D72" s="84" t="s">
        <v>13</v>
      </c>
      <c r="E72" s="84">
        <v>4</v>
      </c>
      <c r="F72" s="84"/>
      <c r="G72" s="163"/>
      <c r="H72" s="84">
        <v>62.57</v>
      </c>
      <c r="I72" s="63">
        <v>18.899999999999999</v>
      </c>
      <c r="J72" s="167"/>
      <c r="K72" s="63"/>
      <c r="L72" s="170"/>
      <c r="M72" s="64">
        <f t="shared" si="11"/>
        <v>70.569999999999993</v>
      </c>
      <c r="N72" s="167"/>
      <c r="O72" s="84"/>
      <c r="P72" s="35">
        <f t="shared" si="18"/>
        <v>8</v>
      </c>
      <c r="Q72" s="36">
        <f t="shared" si="19"/>
        <v>0.97</v>
      </c>
      <c r="R72" s="132">
        <f t="shared" si="12"/>
        <v>1033.1448</v>
      </c>
      <c r="S72" s="37"/>
      <c r="T72" s="172" t="e">
        <f>AE72*AF72*#REF!+AG72+AI72+#REF!+#REF!+#REF!+#REF!</f>
        <v>#REF!</v>
      </c>
      <c r="U72" s="173" t="e">
        <f t="shared" si="20"/>
        <v>#REF!</v>
      </c>
      <c r="V72" s="96">
        <v>820</v>
      </c>
      <c r="W72" s="96">
        <v>45</v>
      </c>
      <c r="X72" s="97">
        <f t="shared" si="13"/>
        <v>865</v>
      </c>
      <c r="Y72" s="48">
        <f t="shared" si="14"/>
        <v>13.82451654147355</v>
      </c>
      <c r="Z72" s="113"/>
      <c r="AA72" s="48">
        <f t="shared" si="15"/>
        <v>0</v>
      </c>
      <c r="AB72" s="61">
        <v>246700</v>
      </c>
      <c r="AC72" s="12">
        <f t="shared" si="16"/>
        <v>4.2075395216862585E-2</v>
      </c>
      <c r="AE72" s="56">
        <f t="shared" si="17"/>
        <v>790.88480000000004</v>
      </c>
      <c r="AF72" s="59"/>
      <c r="AG72" s="56"/>
      <c r="AH72" s="177"/>
      <c r="AI72" s="178"/>
    </row>
    <row r="73" spans="1:35" ht="15.5" customHeight="1" x14ac:dyDescent="0.3">
      <c r="A73" s="3"/>
      <c r="B73" s="84" t="s">
        <v>88</v>
      </c>
      <c r="C73" s="84" t="s">
        <v>26</v>
      </c>
      <c r="D73" s="84" t="s">
        <v>13</v>
      </c>
      <c r="E73" s="84">
        <v>5</v>
      </c>
      <c r="F73" s="84"/>
      <c r="G73" s="163"/>
      <c r="H73" s="84">
        <v>60.42</v>
      </c>
      <c r="I73" s="63">
        <v>5.13</v>
      </c>
      <c r="J73" s="167"/>
      <c r="K73" s="63"/>
      <c r="L73" s="170"/>
      <c r="M73" s="64">
        <f t="shared" ref="M73:M103" si="21">+H73+P73</f>
        <v>62.984999999999999</v>
      </c>
      <c r="N73" s="167"/>
      <c r="O73" s="84"/>
      <c r="P73" s="35">
        <f t="shared" si="18"/>
        <v>2.5649999999999999</v>
      </c>
      <c r="Q73" s="36">
        <f t="shared" si="19"/>
        <v>1</v>
      </c>
      <c r="R73" s="132">
        <f t="shared" ref="R73:R103" si="22">M73*14.64</f>
        <v>922.10040000000004</v>
      </c>
      <c r="S73" s="37"/>
      <c r="T73" s="172" t="e">
        <f>AE73*AF73*#REF!+AG73+AI73+#REF!+#REF!+#REF!+#REF!</f>
        <v>#REF!</v>
      </c>
      <c r="U73" s="173" t="e">
        <f t="shared" si="20"/>
        <v>#REF!</v>
      </c>
      <c r="V73" s="96">
        <v>800</v>
      </c>
      <c r="W73" s="96">
        <v>45</v>
      </c>
      <c r="X73" s="97">
        <f t="shared" ref="X73:X104" si="23">V73+W73</f>
        <v>845</v>
      </c>
      <c r="Y73" s="48">
        <f t="shared" ref="Y73:Y104" si="24">+X73/H73</f>
        <v>13.985435286329031</v>
      </c>
      <c r="Z73" s="113"/>
      <c r="AA73" s="48">
        <f t="shared" ref="AA73:AA104" si="25">+Z73/H73</f>
        <v>0</v>
      </c>
      <c r="AB73" s="61">
        <v>237600</v>
      </c>
      <c r="AC73" s="12">
        <f t="shared" ref="AC73:AC104" si="26">(X73*12)/AB73</f>
        <v>4.2676767676767674E-2</v>
      </c>
      <c r="AE73" s="56">
        <f t="shared" ref="AE73:AE103" si="27">HLOOKUP(C73,$AE$3:$AI$4,2,FALSE)*H73</f>
        <v>763.70880000000011</v>
      </c>
      <c r="AF73" s="59"/>
      <c r="AG73" s="56"/>
      <c r="AI73" s="178"/>
    </row>
    <row r="74" spans="1:35" x14ac:dyDescent="0.35">
      <c r="B74" s="119" t="s">
        <v>107</v>
      </c>
      <c r="C74" s="119" t="s">
        <v>26</v>
      </c>
      <c r="D74" s="119" t="s">
        <v>95</v>
      </c>
      <c r="E74" s="119">
        <v>2</v>
      </c>
      <c r="F74" s="119"/>
      <c r="H74" s="119">
        <v>61.64</v>
      </c>
      <c r="I74" s="63">
        <v>3.31</v>
      </c>
      <c r="K74" s="121"/>
      <c r="M74" s="64">
        <f t="shared" si="21"/>
        <v>61.64</v>
      </c>
      <c r="O74" s="84"/>
      <c r="R74" s="132">
        <f t="shared" si="22"/>
        <v>902.40960000000007</v>
      </c>
      <c r="V74" s="96">
        <v>800</v>
      </c>
      <c r="W74" s="96">
        <v>45</v>
      </c>
      <c r="X74" s="97">
        <f t="shared" si="23"/>
        <v>845</v>
      </c>
      <c r="Y74" s="48">
        <f t="shared" si="24"/>
        <v>13.708630759247242</v>
      </c>
      <c r="Z74" s="113"/>
      <c r="AA74" s="48">
        <f t="shared" si="25"/>
        <v>0</v>
      </c>
      <c r="AB74" s="61">
        <v>217900</v>
      </c>
      <c r="AC74" s="12">
        <f t="shared" si="26"/>
        <v>4.653510784763653E-2</v>
      </c>
      <c r="AE74" s="56">
        <f t="shared" si="27"/>
        <v>779.1296000000001</v>
      </c>
      <c r="AF74" s="59"/>
      <c r="AG74" s="56"/>
    </row>
    <row r="75" spans="1:35" x14ac:dyDescent="0.35">
      <c r="B75" s="119" t="s">
        <v>112</v>
      </c>
      <c r="C75" s="119" t="s">
        <v>26</v>
      </c>
      <c r="D75" s="119" t="s">
        <v>95</v>
      </c>
      <c r="E75" s="119">
        <v>3</v>
      </c>
      <c r="F75" s="119"/>
      <c r="H75" s="119">
        <v>61.64</v>
      </c>
      <c r="I75" s="63">
        <v>3.31</v>
      </c>
      <c r="K75" s="121"/>
      <c r="M75" s="64">
        <f t="shared" si="21"/>
        <v>61.64</v>
      </c>
      <c r="O75" s="84"/>
      <c r="R75" s="132">
        <f t="shared" si="22"/>
        <v>902.40960000000007</v>
      </c>
      <c r="V75" s="96">
        <v>800</v>
      </c>
      <c r="W75" s="96">
        <v>45</v>
      </c>
      <c r="X75" s="97">
        <f t="shared" si="23"/>
        <v>845</v>
      </c>
      <c r="Y75" s="48">
        <f t="shared" si="24"/>
        <v>13.708630759247242</v>
      </c>
      <c r="Z75" s="113"/>
      <c r="AA75" s="48">
        <f t="shared" si="25"/>
        <v>0</v>
      </c>
      <c r="AB75" s="61">
        <v>222200</v>
      </c>
      <c r="AC75" s="12">
        <f t="shared" si="26"/>
        <v>4.5634563456345638E-2</v>
      </c>
      <c r="AE75" s="56">
        <f t="shared" si="27"/>
        <v>779.1296000000001</v>
      </c>
      <c r="AF75" s="59"/>
      <c r="AG75" s="56"/>
    </row>
    <row r="76" spans="1:35" x14ac:dyDescent="0.35">
      <c r="B76" s="119" t="s">
        <v>117</v>
      </c>
      <c r="C76" s="119" t="s">
        <v>26</v>
      </c>
      <c r="D76" s="119" t="s">
        <v>95</v>
      </c>
      <c r="E76" s="119">
        <v>4</v>
      </c>
      <c r="F76" s="119"/>
      <c r="H76" s="119">
        <v>67.38</v>
      </c>
      <c r="I76" s="63">
        <v>4.09</v>
      </c>
      <c r="K76" s="121"/>
      <c r="M76" s="64">
        <f t="shared" si="21"/>
        <v>67.38</v>
      </c>
      <c r="O76" s="84"/>
      <c r="R76" s="132">
        <f t="shared" si="22"/>
        <v>986.44319999999993</v>
      </c>
      <c r="V76" s="96">
        <v>860</v>
      </c>
      <c r="W76" s="96">
        <v>45</v>
      </c>
      <c r="X76" s="97">
        <f t="shared" si="23"/>
        <v>905</v>
      </c>
      <c r="Y76" s="48">
        <f t="shared" si="24"/>
        <v>13.431285247848027</v>
      </c>
      <c r="Z76" s="113"/>
      <c r="AA76" s="48">
        <f t="shared" si="25"/>
        <v>0</v>
      </c>
      <c r="AB76" s="61">
        <v>255000</v>
      </c>
      <c r="AC76" s="12">
        <f t="shared" si="26"/>
        <v>4.2588235294117649E-2</v>
      </c>
      <c r="AE76" s="56">
        <f t="shared" si="27"/>
        <v>851.68319999999994</v>
      </c>
      <c r="AF76" s="59"/>
      <c r="AG76" s="56"/>
    </row>
    <row r="77" spans="1:35" x14ac:dyDescent="0.35">
      <c r="B77" s="119" t="s">
        <v>122</v>
      </c>
      <c r="C77" s="119" t="s">
        <v>26</v>
      </c>
      <c r="D77" s="119" t="s">
        <v>121</v>
      </c>
      <c r="E77" s="119" t="s">
        <v>29</v>
      </c>
      <c r="F77" s="119"/>
      <c r="H77" s="119">
        <v>62.6</v>
      </c>
      <c r="I77" s="63">
        <v>74.010000000000005</v>
      </c>
      <c r="K77" s="121"/>
      <c r="M77" s="64">
        <f t="shared" si="21"/>
        <v>62.6</v>
      </c>
      <c r="O77" s="84"/>
      <c r="R77" s="132">
        <f t="shared" si="22"/>
        <v>916.46400000000006</v>
      </c>
      <c r="V77" s="96">
        <v>810</v>
      </c>
      <c r="W77" s="96">
        <v>45</v>
      </c>
      <c r="X77" s="97">
        <f t="shared" si="23"/>
        <v>855</v>
      </c>
      <c r="Y77" s="48">
        <f t="shared" si="24"/>
        <v>13.658146964856229</v>
      </c>
      <c r="Z77" s="113"/>
      <c r="AA77" s="48">
        <f t="shared" si="25"/>
        <v>0</v>
      </c>
      <c r="AB77" s="61">
        <v>235800</v>
      </c>
      <c r="AC77" s="12">
        <f t="shared" si="26"/>
        <v>4.351145038167939E-2</v>
      </c>
      <c r="AE77" s="56">
        <f t="shared" si="27"/>
        <v>791.26400000000001</v>
      </c>
      <c r="AF77" s="59"/>
      <c r="AG77" s="56"/>
    </row>
    <row r="78" spans="1:35" x14ac:dyDescent="0.35">
      <c r="B78" s="119" t="s">
        <v>124</v>
      </c>
      <c r="C78" s="119" t="s">
        <v>26</v>
      </c>
      <c r="D78" s="119" t="s">
        <v>121</v>
      </c>
      <c r="E78" s="119" t="s">
        <v>29</v>
      </c>
      <c r="F78" s="119"/>
      <c r="H78" s="119">
        <v>65.34</v>
      </c>
      <c r="I78" s="63">
        <v>52.08</v>
      </c>
      <c r="K78" s="121"/>
      <c r="M78" s="64">
        <f t="shared" si="21"/>
        <v>65.34</v>
      </c>
      <c r="O78" s="84"/>
      <c r="R78" s="132">
        <f t="shared" si="22"/>
        <v>956.57760000000007</v>
      </c>
      <c r="V78" s="96">
        <v>845</v>
      </c>
      <c r="W78" s="96">
        <v>45</v>
      </c>
      <c r="X78" s="97">
        <f t="shared" si="23"/>
        <v>890</v>
      </c>
      <c r="Y78" s="48">
        <f t="shared" si="24"/>
        <v>13.62105907560453</v>
      </c>
      <c r="Z78" s="113"/>
      <c r="AA78" s="48">
        <f t="shared" si="25"/>
        <v>0</v>
      </c>
      <c r="AB78" s="61">
        <v>231300</v>
      </c>
      <c r="AC78" s="12">
        <f t="shared" si="26"/>
        <v>4.6173800259403375E-2</v>
      </c>
      <c r="AE78" s="56">
        <f t="shared" si="27"/>
        <v>825.89760000000012</v>
      </c>
      <c r="AF78" s="59"/>
      <c r="AG78" s="56"/>
    </row>
    <row r="79" spans="1:35" x14ac:dyDescent="0.35">
      <c r="B79" s="119" t="s">
        <v>125</v>
      </c>
      <c r="C79" s="119" t="s">
        <v>26</v>
      </c>
      <c r="D79" s="119" t="s">
        <v>121</v>
      </c>
      <c r="E79" s="119" t="s">
        <v>29</v>
      </c>
      <c r="F79" s="119"/>
      <c r="H79" s="119">
        <v>64.709999999999994</v>
      </c>
      <c r="I79" s="63">
        <v>31.71</v>
      </c>
      <c r="K79" s="121"/>
      <c r="M79" s="64">
        <f t="shared" si="21"/>
        <v>64.709999999999994</v>
      </c>
      <c r="O79" s="84"/>
      <c r="R79" s="132">
        <f t="shared" si="22"/>
        <v>947.35439999999994</v>
      </c>
      <c r="V79" s="96">
        <v>840</v>
      </c>
      <c r="W79" s="96">
        <v>45</v>
      </c>
      <c r="X79" s="97">
        <f t="shared" si="23"/>
        <v>885</v>
      </c>
      <c r="Y79" s="48">
        <f t="shared" si="24"/>
        <v>13.67640241075568</v>
      </c>
      <c r="Z79" s="113"/>
      <c r="AA79" s="48">
        <f t="shared" si="25"/>
        <v>0</v>
      </c>
      <c r="AB79" s="61">
        <v>227000</v>
      </c>
      <c r="AC79" s="12">
        <f t="shared" si="26"/>
        <v>4.6784140969162995E-2</v>
      </c>
      <c r="AE79" s="56">
        <f t="shared" si="27"/>
        <v>817.93439999999998</v>
      </c>
      <c r="AF79" s="59"/>
      <c r="AG79" s="56"/>
    </row>
    <row r="80" spans="1:35" x14ac:dyDescent="0.35">
      <c r="B80" s="119" t="s">
        <v>127</v>
      </c>
      <c r="C80" s="119" t="s">
        <v>26</v>
      </c>
      <c r="D80" s="119" t="s">
        <v>121</v>
      </c>
      <c r="E80" s="119">
        <v>1</v>
      </c>
      <c r="F80" s="119"/>
      <c r="H80" s="119">
        <v>66.44</v>
      </c>
      <c r="I80" s="63">
        <v>2.97</v>
      </c>
      <c r="K80" s="121"/>
      <c r="M80" s="64">
        <f t="shared" si="21"/>
        <v>66.44</v>
      </c>
      <c r="O80" s="84"/>
      <c r="R80" s="132">
        <f t="shared" si="22"/>
        <v>972.6816</v>
      </c>
      <c r="V80" s="96">
        <v>860</v>
      </c>
      <c r="W80" s="96">
        <v>45</v>
      </c>
      <c r="X80" s="97">
        <f t="shared" si="23"/>
        <v>905</v>
      </c>
      <c r="Y80" s="48">
        <f t="shared" si="24"/>
        <v>13.621312462372066</v>
      </c>
      <c r="Z80" s="113"/>
      <c r="AA80" s="48">
        <f t="shared" si="25"/>
        <v>0</v>
      </c>
      <c r="AB80" s="61">
        <v>238300</v>
      </c>
      <c r="AC80" s="12">
        <f t="shared" si="26"/>
        <v>4.557280738564834E-2</v>
      </c>
      <c r="AE80" s="56">
        <f t="shared" si="27"/>
        <v>839.80160000000001</v>
      </c>
      <c r="AF80" s="59"/>
      <c r="AG80" s="56"/>
    </row>
    <row r="81" spans="1:35" x14ac:dyDescent="0.35">
      <c r="B81" s="119" t="s">
        <v>128</v>
      </c>
      <c r="C81" s="119" t="s">
        <v>26</v>
      </c>
      <c r="D81" s="119" t="s">
        <v>121</v>
      </c>
      <c r="E81" s="119">
        <v>1</v>
      </c>
      <c r="F81" s="119"/>
      <c r="H81" s="119">
        <v>62.74</v>
      </c>
      <c r="I81" s="63">
        <v>5.21</v>
      </c>
      <c r="K81" s="121"/>
      <c r="M81" s="64">
        <f t="shared" si="21"/>
        <v>62.74</v>
      </c>
      <c r="O81" s="84"/>
      <c r="R81" s="132">
        <f t="shared" si="22"/>
        <v>918.51360000000011</v>
      </c>
      <c r="V81" s="96">
        <v>820</v>
      </c>
      <c r="W81" s="96">
        <v>45</v>
      </c>
      <c r="X81" s="97">
        <f t="shared" si="23"/>
        <v>865</v>
      </c>
      <c r="Y81" s="48">
        <f t="shared" si="24"/>
        <v>13.787057698437998</v>
      </c>
      <c r="Z81" s="113"/>
      <c r="AA81" s="48">
        <f t="shared" si="25"/>
        <v>0</v>
      </c>
      <c r="AB81" s="61">
        <v>223300</v>
      </c>
      <c r="AC81" s="12">
        <f t="shared" si="26"/>
        <v>4.6484549932825796E-2</v>
      </c>
      <c r="AE81" s="56">
        <f t="shared" si="27"/>
        <v>793.03360000000009</v>
      </c>
      <c r="AF81" s="59"/>
      <c r="AG81" s="56"/>
    </row>
    <row r="82" spans="1:35" x14ac:dyDescent="0.35">
      <c r="B82" s="119" t="s">
        <v>129</v>
      </c>
      <c r="C82" s="119" t="s">
        <v>26</v>
      </c>
      <c r="D82" s="119" t="s">
        <v>121</v>
      </c>
      <c r="E82" s="119">
        <v>1</v>
      </c>
      <c r="F82" s="119"/>
      <c r="H82" s="119">
        <v>78.19</v>
      </c>
      <c r="I82" s="63">
        <v>3.45</v>
      </c>
      <c r="K82" s="121"/>
      <c r="M82" s="64">
        <f t="shared" si="21"/>
        <v>78.19</v>
      </c>
      <c r="O82" s="84"/>
      <c r="R82" s="132">
        <f t="shared" si="22"/>
        <v>1144.7016000000001</v>
      </c>
      <c r="V82" s="96">
        <v>970</v>
      </c>
      <c r="W82" s="96">
        <v>45</v>
      </c>
      <c r="X82" s="97">
        <f t="shared" si="23"/>
        <v>1015</v>
      </c>
      <c r="Y82" s="48">
        <f t="shared" si="24"/>
        <v>12.981199641897941</v>
      </c>
      <c r="Z82" s="113"/>
      <c r="AA82" s="48">
        <f t="shared" si="25"/>
        <v>0</v>
      </c>
      <c r="AB82" s="61">
        <v>250300</v>
      </c>
      <c r="AC82" s="12">
        <f t="shared" si="26"/>
        <v>4.8661606072712742E-2</v>
      </c>
      <c r="AE82" s="56">
        <f t="shared" si="27"/>
        <v>988.32159999999999</v>
      </c>
      <c r="AF82" s="59"/>
      <c r="AG82" s="56"/>
    </row>
    <row r="83" spans="1:35" x14ac:dyDescent="0.35">
      <c r="B83" s="119" t="s">
        <v>131</v>
      </c>
      <c r="C83" s="119" t="s">
        <v>26</v>
      </c>
      <c r="D83" s="119" t="s">
        <v>121</v>
      </c>
      <c r="E83" s="119">
        <v>2</v>
      </c>
      <c r="F83" s="119"/>
      <c r="H83" s="119">
        <v>66.44</v>
      </c>
      <c r="I83" s="63">
        <v>2.97</v>
      </c>
      <c r="K83" s="121"/>
      <c r="M83" s="64">
        <f t="shared" si="21"/>
        <v>66.44</v>
      </c>
      <c r="O83" s="84"/>
      <c r="R83" s="132">
        <f t="shared" si="22"/>
        <v>972.6816</v>
      </c>
      <c r="V83" s="96">
        <v>860</v>
      </c>
      <c r="W83" s="96">
        <v>45</v>
      </c>
      <c r="X83" s="97">
        <f t="shared" si="23"/>
        <v>905</v>
      </c>
      <c r="Y83" s="48">
        <f t="shared" si="24"/>
        <v>13.621312462372066</v>
      </c>
      <c r="Z83" s="113"/>
      <c r="AA83" s="48">
        <f t="shared" si="25"/>
        <v>0</v>
      </c>
      <c r="AB83" s="61">
        <v>243100</v>
      </c>
      <c r="AC83" s="12">
        <f t="shared" si="26"/>
        <v>4.467297408473879E-2</v>
      </c>
      <c r="AE83" s="56">
        <f t="shared" si="27"/>
        <v>839.80160000000001</v>
      </c>
      <c r="AF83" s="59"/>
      <c r="AG83" s="56"/>
    </row>
    <row r="84" spans="1:35" x14ac:dyDescent="0.35">
      <c r="B84" s="119" t="s">
        <v>133</v>
      </c>
      <c r="C84" s="119" t="s">
        <v>26</v>
      </c>
      <c r="D84" s="119" t="s">
        <v>121</v>
      </c>
      <c r="E84" s="119">
        <v>2</v>
      </c>
      <c r="F84" s="119"/>
      <c r="H84" s="119">
        <v>62.78</v>
      </c>
      <c r="I84" s="63">
        <v>5.21</v>
      </c>
      <c r="K84" s="121"/>
      <c r="M84" s="64">
        <f t="shared" si="21"/>
        <v>62.78</v>
      </c>
      <c r="O84" s="84"/>
      <c r="R84" s="132">
        <f t="shared" si="22"/>
        <v>919.0992</v>
      </c>
      <c r="V84" s="96">
        <v>820</v>
      </c>
      <c r="W84" s="96">
        <v>45</v>
      </c>
      <c r="X84" s="97">
        <f t="shared" si="23"/>
        <v>865</v>
      </c>
      <c r="Y84" s="48">
        <f t="shared" si="24"/>
        <v>13.778273335457152</v>
      </c>
      <c r="Z84" s="113"/>
      <c r="AA84" s="48">
        <f t="shared" si="25"/>
        <v>0</v>
      </c>
      <c r="AB84" s="61">
        <v>228400</v>
      </c>
      <c r="AC84" s="12">
        <f t="shared" si="26"/>
        <v>4.5446584938704029E-2</v>
      </c>
      <c r="AE84" s="56">
        <f t="shared" si="27"/>
        <v>793.53920000000005</v>
      </c>
      <c r="AF84" s="59"/>
      <c r="AG84" s="56"/>
    </row>
    <row r="85" spans="1:35" x14ac:dyDescent="0.35">
      <c r="B85" s="119" t="s">
        <v>137</v>
      </c>
      <c r="C85" s="119" t="s">
        <v>26</v>
      </c>
      <c r="D85" s="119" t="s">
        <v>121</v>
      </c>
      <c r="E85" s="119">
        <v>3</v>
      </c>
      <c r="F85" s="119"/>
      <c r="H85" s="119">
        <v>74.95</v>
      </c>
      <c r="I85" s="63">
        <v>5.64</v>
      </c>
      <c r="K85" s="121"/>
      <c r="M85" s="64">
        <f t="shared" si="21"/>
        <v>74.95</v>
      </c>
      <c r="O85" s="84"/>
      <c r="R85" s="132">
        <f t="shared" si="22"/>
        <v>1097.268</v>
      </c>
      <c r="V85" s="96">
        <v>950</v>
      </c>
      <c r="W85" s="96">
        <v>45</v>
      </c>
      <c r="X85" s="97">
        <f t="shared" si="23"/>
        <v>995</v>
      </c>
      <c r="Y85" s="48">
        <f t="shared" si="24"/>
        <v>13.275517011340893</v>
      </c>
      <c r="Z85" s="113"/>
      <c r="AA85" s="48">
        <f t="shared" si="25"/>
        <v>0</v>
      </c>
      <c r="AB85" s="61">
        <v>267800</v>
      </c>
      <c r="AC85" s="12">
        <f t="shared" si="26"/>
        <v>4.4585511575802837E-2</v>
      </c>
      <c r="AE85" s="56">
        <f t="shared" si="27"/>
        <v>947.36800000000005</v>
      </c>
      <c r="AF85" s="59"/>
      <c r="AG85" s="56"/>
    </row>
    <row r="86" spans="1:35" x14ac:dyDescent="0.35">
      <c r="B86" s="119" t="s">
        <v>138</v>
      </c>
      <c r="C86" s="119" t="s">
        <v>26</v>
      </c>
      <c r="D86" s="119" t="s">
        <v>121</v>
      </c>
      <c r="E86" s="119">
        <v>3</v>
      </c>
      <c r="F86" s="119"/>
      <c r="H86" s="119">
        <v>64.66</v>
      </c>
      <c r="I86" s="63">
        <v>3.46</v>
      </c>
      <c r="K86" s="121"/>
      <c r="M86" s="64">
        <f t="shared" si="21"/>
        <v>64.66</v>
      </c>
      <c r="O86" s="84"/>
      <c r="R86" s="132">
        <f t="shared" si="22"/>
        <v>946.62239999999997</v>
      </c>
      <c r="V86" s="96">
        <v>820</v>
      </c>
      <c r="W86" s="96">
        <v>45</v>
      </c>
      <c r="X86" s="97">
        <f t="shared" si="23"/>
        <v>865</v>
      </c>
      <c r="Y86" s="48">
        <f t="shared" si="24"/>
        <v>13.377667800804208</v>
      </c>
      <c r="Z86" s="113"/>
      <c r="AA86" s="48">
        <f t="shared" si="25"/>
        <v>0</v>
      </c>
      <c r="AB86" s="61">
        <v>237100</v>
      </c>
      <c r="AC86" s="12">
        <f t="shared" si="26"/>
        <v>4.377899620413328E-2</v>
      </c>
      <c r="AE86" s="56">
        <f t="shared" si="27"/>
        <v>817.30240000000003</v>
      </c>
      <c r="AF86" s="59"/>
      <c r="AG86" s="56"/>
    </row>
    <row r="87" spans="1:35" x14ac:dyDescent="0.35">
      <c r="B87" s="119" t="s">
        <v>139</v>
      </c>
      <c r="C87" s="119" t="s">
        <v>26</v>
      </c>
      <c r="D87" s="119" t="s">
        <v>121</v>
      </c>
      <c r="E87" s="119">
        <v>3</v>
      </c>
      <c r="F87" s="119"/>
      <c r="H87" s="119">
        <v>62.77</v>
      </c>
      <c r="I87" s="63">
        <v>5.21</v>
      </c>
      <c r="K87" s="121"/>
      <c r="M87" s="64">
        <f t="shared" si="21"/>
        <v>62.77</v>
      </c>
      <c r="O87" s="84"/>
      <c r="R87" s="132">
        <f t="shared" si="22"/>
        <v>918.95280000000002</v>
      </c>
      <c r="V87" s="96">
        <v>820</v>
      </c>
      <c r="W87" s="96">
        <v>45</v>
      </c>
      <c r="X87" s="97">
        <f t="shared" si="23"/>
        <v>865</v>
      </c>
      <c r="Y87" s="48">
        <f t="shared" si="24"/>
        <v>13.780468376613031</v>
      </c>
      <c r="Z87" s="113"/>
      <c r="AA87" s="48">
        <f t="shared" si="25"/>
        <v>0</v>
      </c>
      <c r="AB87" s="61">
        <v>232600</v>
      </c>
      <c r="AC87" s="12">
        <f t="shared" si="26"/>
        <v>4.4625967325881338E-2</v>
      </c>
      <c r="AE87" s="56">
        <f t="shared" si="27"/>
        <v>793.41280000000006</v>
      </c>
      <c r="AF87" s="59"/>
      <c r="AG87" s="56"/>
    </row>
    <row r="88" spans="1:35" x14ac:dyDescent="0.35">
      <c r="B88" s="119" t="s">
        <v>142</v>
      </c>
      <c r="C88" s="119" t="s">
        <v>26</v>
      </c>
      <c r="D88" s="119" t="s">
        <v>121</v>
      </c>
      <c r="E88" s="119">
        <v>4</v>
      </c>
      <c r="F88" s="119"/>
      <c r="H88" s="119">
        <v>60.12</v>
      </c>
      <c r="I88" s="63">
        <v>9.74</v>
      </c>
      <c r="K88" s="121"/>
      <c r="M88" s="64">
        <f t="shared" si="21"/>
        <v>60.12</v>
      </c>
      <c r="O88" s="84"/>
      <c r="R88" s="132">
        <f t="shared" si="22"/>
        <v>880.15679999999998</v>
      </c>
      <c r="V88" s="96">
        <v>800</v>
      </c>
      <c r="W88" s="96">
        <v>45</v>
      </c>
      <c r="X88" s="97">
        <f t="shared" si="23"/>
        <v>845</v>
      </c>
      <c r="Y88" s="48">
        <f t="shared" si="24"/>
        <v>14.055222887558218</v>
      </c>
      <c r="Z88" s="113"/>
      <c r="AA88" s="48">
        <f t="shared" si="25"/>
        <v>0</v>
      </c>
      <c r="AB88" s="61">
        <v>226800</v>
      </c>
      <c r="AC88" s="12">
        <f t="shared" si="26"/>
        <v>4.4708994708994712E-2</v>
      </c>
      <c r="AE88" s="56">
        <f t="shared" si="27"/>
        <v>759.91679999999997</v>
      </c>
      <c r="AF88" s="59"/>
      <c r="AG88" s="56"/>
    </row>
    <row r="89" spans="1:35" x14ac:dyDescent="0.35">
      <c r="B89" s="119" t="s">
        <v>143</v>
      </c>
      <c r="C89" s="119" t="s">
        <v>26</v>
      </c>
      <c r="D89" s="119" t="s">
        <v>121</v>
      </c>
      <c r="E89" s="119">
        <v>4</v>
      </c>
      <c r="F89" s="119"/>
      <c r="H89" s="119">
        <v>63.76</v>
      </c>
      <c r="I89" s="63">
        <v>49.6</v>
      </c>
      <c r="K89" s="121"/>
      <c r="M89" s="64">
        <f t="shared" si="21"/>
        <v>63.76</v>
      </c>
      <c r="O89" s="84"/>
      <c r="R89" s="132">
        <f t="shared" si="22"/>
        <v>933.44640000000004</v>
      </c>
      <c r="V89" s="96">
        <v>830</v>
      </c>
      <c r="W89" s="96">
        <v>45</v>
      </c>
      <c r="X89" s="97">
        <f t="shared" si="23"/>
        <v>875</v>
      </c>
      <c r="Y89" s="48">
        <f t="shared" si="24"/>
        <v>13.723337515683815</v>
      </c>
      <c r="Z89" s="113"/>
      <c r="AA89" s="48">
        <f t="shared" si="25"/>
        <v>0</v>
      </c>
      <c r="AB89" s="61">
        <v>242900</v>
      </c>
      <c r="AC89" s="12">
        <f t="shared" si="26"/>
        <v>4.3227665706051875E-2</v>
      </c>
      <c r="AE89" s="56">
        <f t="shared" si="27"/>
        <v>805.92640000000006</v>
      </c>
      <c r="AF89" s="59"/>
      <c r="AG89" s="56"/>
    </row>
    <row r="90" spans="1:35" x14ac:dyDescent="0.35">
      <c r="B90" s="119" t="s">
        <v>144</v>
      </c>
      <c r="C90" s="119" t="s">
        <v>26</v>
      </c>
      <c r="D90" s="119" t="s">
        <v>121</v>
      </c>
      <c r="E90" s="119">
        <v>5</v>
      </c>
      <c r="F90" s="119"/>
      <c r="H90" s="119">
        <v>58.19</v>
      </c>
      <c r="I90" s="63">
        <v>5.48</v>
      </c>
      <c r="K90" s="121"/>
      <c r="M90" s="64">
        <f t="shared" si="21"/>
        <v>58.19</v>
      </c>
      <c r="O90" s="84"/>
      <c r="R90" s="132">
        <f t="shared" si="22"/>
        <v>851.90160000000003</v>
      </c>
      <c r="V90" s="96">
        <v>790</v>
      </c>
      <c r="W90" s="96">
        <v>45</v>
      </c>
      <c r="X90" s="97">
        <f t="shared" si="23"/>
        <v>835</v>
      </c>
      <c r="Y90" s="48">
        <f t="shared" si="24"/>
        <v>14.349544595291288</v>
      </c>
      <c r="Z90" s="113"/>
      <c r="AA90" s="48">
        <f t="shared" si="25"/>
        <v>0</v>
      </c>
      <c r="AB90" s="61">
        <v>230200</v>
      </c>
      <c r="AC90" s="12">
        <f t="shared" si="26"/>
        <v>4.3527367506516076E-2</v>
      </c>
      <c r="AE90" s="56">
        <f t="shared" si="27"/>
        <v>735.52160000000003</v>
      </c>
      <c r="AF90" s="59"/>
      <c r="AG90" s="56"/>
      <c r="AH90" s="177"/>
    </row>
    <row r="91" spans="1:35" ht="15.5" customHeight="1" x14ac:dyDescent="0.3">
      <c r="A91" s="3"/>
      <c r="B91" s="84" t="s">
        <v>53</v>
      </c>
      <c r="C91" s="84" t="s">
        <v>27</v>
      </c>
      <c r="D91" s="84" t="s">
        <v>13</v>
      </c>
      <c r="E91" s="84">
        <v>1</v>
      </c>
      <c r="F91" s="84"/>
      <c r="G91" s="163"/>
      <c r="H91" s="84">
        <v>83.34</v>
      </c>
      <c r="I91" s="118">
        <v>3.65</v>
      </c>
      <c r="J91" s="167"/>
      <c r="K91" s="63"/>
      <c r="L91" s="170"/>
      <c r="M91" s="64">
        <f t="shared" si="21"/>
        <v>85.165000000000006</v>
      </c>
      <c r="N91" s="167"/>
      <c r="O91" s="84"/>
      <c r="P91" s="35">
        <f t="shared" ref="P91:P96" si="28">IF(((I91+J91)+IF(K91&gt;9,9,K91))/2&gt;8,8,((I91+J91)+IF(K91&gt;9,9,K91))/2)</f>
        <v>1.825</v>
      </c>
      <c r="Q91" s="36">
        <f t="shared" ref="Q91:Q96" si="29">ROUND(0.7+19/M91,2)</f>
        <v>0.92</v>
      </c>
      <c r="R91" s="132">
        <f t="shared" si="22"/>
        <v>1246.8156000000001</v>
      </c>
      <c r="S91" s="37"/>
      <c r="T91" s="172" t="e">
        <f>AE91*AF91*#REF!+AG91+AI91+#REF!+#REF!+#REF!+#REF!</f>
        <v>#REF!</v>
      </c>
      <c r="U91" s="173" t="e">
        <f t="shared" ref="U91:U96" si="30">+T91/H91</f>
        <v>#REF!</v>
      </c>
      <c r="V91" s="96">
        <v>955</v>
      </c>
      <c r="W91" s="96">
        <v>45</v>
      </c>
      <c r="X91" s="97">
        <f t="shared" si="23"/>
        <v>1000</v>
      </c>
      <c r="Y91" s="48">
        <f t="shared" si="24"/>
        <v>11.999040076793856</v>
      </c>
      <c r="Z91" s="113"/>
      <c r="AA91" s="48">
        <f t="shared" si="25"/>
        <v>0</v>
      </c>
      <c r="AB91" s="61">
        <v>255000</v>
      </c>
      <c r="AC91" s="12">
        <f t="shared" si="26"/>
        <v>4.7058823529411764E-2</v>
      </c>
      <c r="AE91" s="56">
        <f t="shared" si="27"/>
        <v>965.07720000000006</v>
      </c>
      <c r="AF91" s="59"/>
      <c r="AG91" s="56"/>
      <c r="AH91" s="177"/>
      <c r="AI91" s="178"/>
    </row>
    <row r="92" spans="1:35" ht="15.5" customHeight="1" x14ac:dyDescent="0.3">
      <c r="A92" s="3"/>
      <c r="B92" s="84" t="s">
        <v>62</v>
      </c>
      <c r="C92" s="84" t="s">
        <v>27</v>
      </c>
      <c r="D92" s="84" t="s">
        <v>13</v>
      </c>
      <c r="E92" s="84">
        <v>2</v>
      </c>
      <c r="F92" s="84"/>
      <c r="G92" s="163"/>
      <c r="H92" s="84">
        <v>83.38</v>
      </c>
      <c r="I92" s="118">
        <v>3.65</v>
      </c>
      <c r="J92" s="167"/>
      <c r="K92" s="63"/>
      <c r="L92" s="170"/>
      <c r="M92" s="64">
        <f t="shared" si="21"/>
        <v>85.204999999999998</v>
      </c>
      <c r="N92" s="167"/>
      <c r="O92" s="84"/>
      <c r="P92" s="35">
        <f t="shared" si="28"/>
        <v>1.825</v>
      </c>
      <c r="Q92" s="36">
        <f t="shared" si="29"/>
        <v>0.92</v>
      </c>
      <c r="R92" s="132">
        <f t="shared" si="22"/>
        <v>1247.4012</v>
      </c>
      <c r="S92" s="37"/>
      <c r="T92" s="172" t="e">
        <f>AE92*AF92*#REF!+AG92+AI92+#REF!+#REF!+#REF!+#REF!</f>
        <v>#REF!</v>
      </c>
      <c r="U92" s="173" t="e">
        <f t="shared" si="30"/>
        <v>#REF!</v>
      </c>
      <c r="V92" s="96">
        <v>955</v>
      </c>
      <c r="W92" s="96">
        <v>45</v>
      </c>
      <c r="X92" s="97">
        <f t="shared" si="23"/>
        <v>1000</v>
      </c>
      <c r="Y92" s="48">
        <f t="shared" si="24"/>
        <v>11.993283761093789</v>
      </c>
      <c r="Z92" s="113"/>
      <c r="AA92" s="48">
        <f t="shared" si="25"/>
        <v>0</v>
      </c>
      <c r="AB92" s="61">
        <v>291200</v>
      </c>
      <c r="AC92" s="12">
        <f t="shared" si="26"/>
        <v>4.1208791208791208E-2</v>
      </c>
      <c r="AE92" s="56">
        <f t="shared" si="27"/>
        <v>965.54039999999998</v>
      </c>
      <c r="AF92" s="59"/>
      <c r="AG92" s="56"/>
      <c r="AH92" s="177"/>
      <c r="AI92" s="178"/>
    </row>
    <row r="93" spans="1:35" ht="15.5" customHeight="1" x14ac:dyDescent="0.3">
      <c r="A93" s="3"/>
      <c r="B93" s="84" t="s">
        <v>71</v>
      </c>
      <c r="C93" s="84" t="s">
        <v>27</v>
      </c>
      <c r="D93" s="84" t="s">
        <v>13</v>
      </c>
      <c r="E93" s="84">
        <v>3</v>
      </c>
      <c r="F93" s="84"/>
      <c r="G93" s="163"/>
      <c r="H93" s="84">
        <v>74.78</v>
      </c>
      <c r="I93" s="118">
        <v>5.23</v>
      </c>
      <c r="J93" s="167"/>
      <c r="K93" s="63"/>
      <c r="L93" s="170"/>
      <c r="M93" s="64">
        <f t="shared" si="21"/>
        <v>77.394999999999996</v>
      </c>
      <c r="N93" s="167"/>
      <c r="O93" s="84"/>
      <c r="P93" s="35">
        <f t="shared" si="28"/>
        <v>2.6150000000000002</v>
      </c>
      <c r="Q93" s="36">
        <f t="shared" si="29"/>
        <v>0.95</v>
      </c>
      <c r="R93" s="132">
        <f t="shared" si="22"/>
        <v>1133.0627999999999</v>
      </c>
      <c r="S93" s="37"/>
      <c r="T93" s="172" t="e">
        <f>AE93*AF93*#REF!+AG93+AI93+#REF!+#REF!+#REF!+#REF!</f>
        <v>#REF!</v>
      </c>
      <c r="U93" s="173" t="e">
        <f t="shared" si="30"/>
        <v>#REF!</v>
      </c>
      <c r="V93" s="96">
        <v>855</v>
      </c>
      <c r="W93" s="96">
        <v>45</v>
      </c>
      <c r="X93" s="97">
        <f t="shared" si="23"/>
        <v>900</v>
      </c>
      <c r="Y93" s="48">
        <f t="shared" si="24"/>
        <v>12.035303557100828</v>
      </c>
      <c r="Z93" s="113"/>
      <c r="AA93" s="48">
        <f t="shared" si="25"/>
        <v>0</v>
      </c>
      <c r="AB93" s="61">
        <v>266300</v>
      </c>
      <c r="AC93" s="12">
        <f t="shared" si="26"/>
        <v>4.0555764175741645E-2</v>
      </c>
      <c r="AE93" s="56">
        <f t="shared" si="27"/>
        <v>865.95240000000001</v>
      </c>
      <c r="AF93" s="59"/>
      <c r="AG93" s="56"/>
      <c r="AH93" s="177"/>
      <c r="AI93" s="178"/>
    </row>
    <row r="94" spans="1:35" ht="15.5" customHeight="1" x14ac:dyDescent="0.3">
      <c r="A94" s="3"/>
      <c r="B94" s="84" t="s">
        <v>92</v>
      </c>
      <c r="C94" s="84" t="s">
        <v>27</v>
      </c>
      <c r="D94" s="84" t="s">
        <v>13</v>
      </c>
      <c r="E94" s="84">
        <v>4</v>
      </c>
      <c r="F94" s="84"/>
      <c r="G94" s="163"/>
      <c r="H94" s="84">
        <v>77.47</v>
      </c>
      <c r="I94" s="63">
        <v>50.74</v>
      </c>
      <c r="J94" s="167"/>
      <c r="K94" s="63"/>
      <c r="L94" s="170"/>
      <c r="M94" s="64">
        <f t="shared" si="21"/>
        <v>85.47</v>
      </c>
      <c r="N94" s="167"/>
      <c r="O94" s="84"/>
      <c r="P94" s="35">
        <f t="shared" si="28"/>
        <v>8</v>
      </c>
      <c r="Q94" s="36">
        <f t="shared" si="29"/>
        <v>0.92</v>
      </c>
      <c r="R94" s="132">
        <f t="shared" si="22"/>
        <v>1251.2808</v>
      </c>
      <c r="S94" s="37"/>
      <c r="T94" s="172" t="e">
        <f>AE94*AF94*#REF!+AG94+AI94+#REF!+#REF!+#REF!+#REF!</f>
        <v>#REF!</v>
      </c>
      <c r="U94" s="173" t="e">
        <f t="shared" si="30"/>
        <v>#REF!</v>
      </c>
      <c r="V94" s="96">
        <v>920</v>
      </c>
      <c r="W94" s="96">
        <v>45</v>
      </c>
      <c r="X94" s="97">
        <f t="shared" si="23"/>
        <v>965</v>
      </c>
      <c r="Y94" s="48">
        <f t="shared" si="24"/>
        <v>12.456434748935072</v>
      </c>
      <c r="Z94" s="113"/>
      <c r="AA94" s="48">
        <f t="shared" si="25"/>
        <v>0</v>
      </c>
      <c r="AB94" s="61">
        <v>291200</v>
      </c>
      <c r="AC94" s="12">
        <f t="shared" si="26"/>
        <v>3.9766483516483514E-2</v>
      </c>
      <c r="AE94" s="56">
        <f t="shared" si="27"/>
        <v>897.10259999999994</v>
      </c>
      <c r="AF94" s="59"/>
      <c r="AG94" s="56"/>
      <c r="AH94" s="177"/>
      <c r="AI94" s="178"/>
    </row>
    <row r="95" spans="1:35" ht="15.5" customHeight="1" x14ac:dyDescent="0.3">
      <c r="A95" s="3"/>
      <c r="B95" s="84" t="s">
        <v>82</v>
      </c>
      <c r="C95" s="84" t="s">
        <v>27</v>
      </c>
      <c r="D95" s="84" t="s">
        <v>13</v>
      </c>
      <c r="E95" s="84">
        <v>4</v>
      </c>
      <c r="F95" s="84"/>
      <c r="G95" s="163"/>
      <c r="H95" s="84">
        <v>79.09</v>
      </c>
      <c r="I95" s="63">
        <v>77.86</v>
      </c>
      <c r="J95" s="167"/>
      <c r="K95" s="63"/>
      <c r="L95" s="170"/>
      <c r="M95" s="64">
        <f t="shared" si="21"/>
        <v>87.09</v>
      </c>
      <c r="N95" s="167"/>
      <c r="O95" s="84"/>
      <c r="P95" s="35">
        <f t="shared" si="28"/>
        <v>8</v>
      </c>
      <c r="Q95" s="36">
        <f t="shared" si="29"/>
        <v>0.92</v>
      </c>
      <c r="R95" s="132">
        <f t="shared" si="22"/>
        <v>1274.9976000000001</v>
      </c>
      <c r="S95" s="37"/>
      <c r="T95" s="172" t="e">
        <f>AE95*AF95*#REF!+AG95+AI95+#REF!+#REF!+#REF!+#REF!</f>
        <v>#REF!</v>
      </c>
      <c r="U95" s="173" t="e">
        <f t="shared" si="30"/>
        <v>#REF!</v>
      </c>
      <c r="V95" s="96">
        <v>950</v>
      </c>
      <c r="W95" s="96">
        <v>45</v>
      </c>
      <c r="X95" s="97">
        <f t="shared" si="23"/>
        <v>995</v>
      </c>
      <c r="Y95" s="48">
        <f t="shared" si="24"/>
        <v>12.580604374762927</v>
      </c>
      <c r="Z95" s="113"/>
      <c r="AA95" s="48">
        <f t="shared" si="25"/>
        <v>0</v>
      </c>
      <c r="AB95" s="61">
        <v>299600</v>
      </c>
      <c r="AC95" s="12">
        <f t="shared" si="26"/>
        <v>3.9853137516688918E-2</v>
      </c>
      <c r="AE95" s="56">
        <f t="shared" si="27"/>
        <v>915.86220000000003</v>
      </c>
      <c r="AF95" s="59"/>
      <c r="AG95" s="56"/>
      <c r="AH95" s="177"/>
      <c r="AI95" s="178"/>
    </row>
    <row r="96" spans="1:35" ht="15.5" customHeight="1" x14ac:dyDescent="0.3">
      <c r="A96" s="3"/>
      <c r="B96" s="84" t="s">
        <v>87</v>
      </c>
      <c r="C96" s="84" t="s">
        <v>27</v>
      </c>
      <c r="D96" s="84" t="s">
        <v>13</v>
      </c>
      <c r="E96" s="84">
        <v>5</v>
      </c>
      <c r="F96" s="84"/>
      <c r="G96" s="163"/>
      <c r="H96" s="84">
        <v>75.459999999999994</v>
      </c>
      <c r="I96" s="63">
        <v>5.2</v>
      </c>
      <c r="J96" s="167"/>
      <c r="K96" s="63"/>
      <c r="L96" s="170"/>
      <c r="M96" s="64">
        <f t="shared" si="21"/>
        <v>78.059999999999988</v>
      </c>
      <c r="N96" s="167"/>
      <c r="O96" s="84"/>
      <c r="P96" s="35">
        <f t="shared" si="28"/>
        <v>2.6</v>
      </c>
      <c r="Q96" s="36">
        <f t="shared" si="29"/>
        <v>0.94</v>
      </c>
      <c r="R96" s="132">
        <f t="shared" si="22"/>
        <v>1142.7983999999999</v>
      </c>
      <c r="S96" s="37"/>
      <c r="T96" s="172" t="e">
        <f>AE96*AF96*#REF!+AG96+AI96+#REF!+#REF!+#REF!+#REF!</f>
        <v>#REF!</v>
      </c>
      <c r="U96" s="173" t="e">
        <f t="shared" si="30"/>
        <v>#REF!</v>
      </c>
      <c r="V96" s="96">
        <v>880</v>
      </c>
      <c r="W96" s="96">
        <v>45</v>
      </c>
      <c r="X96" s="97">
        <f t="shared" si="23"/>
        <v>925</v>
      </c>
      <c r="Y96" s="48">
        <f t="shared" si="24"/>
        <v>12.258150013252054</v>
      </c>
      <c r="Z96" s="113"/>
      <c r="AA96" s="48">
        <f t="shared" si="25"/>
        <v>0</v>
      </c>
      <c r="AB96" s="61">
        <v>276700</v>
      </c>
      <c r="AC96" s="12">
        <f t="shared" si="26"/>
        <v>4.0115648717022043E-2</v>
      </c>
      <c r="AE96" s="56">
        <f t="shared" si="27"/>
        <v>873.82679999999993</v>
      </c>
      <c r="AF96" s="59"/>
      <c r="AG96" s="56"/>
      <c r="AI96" s="178"/>
    </row>
    <row r="97" spans="2:33" x14ac:dyDescent="0.35">
      <c r="B97" s="119" t="s">
        <v>100</v>
      </c>
      <c r="C97" s="119" t="s">
        <v>27</v>
      </c>
      <c r="D97" s="119" t="s">
        <v>95</v>
      </c>
      <c r="E97" s="119" t="s">
        <v>29</v>
      </c>
      <c r="F97" s="119"/>
      <c r="G97" s="161"/>
      <c r="H97" s="119">
        <v>80.06</v>
      </c>
      <c r="I97" s="63">
        <v>36.97</v>
      </c>
      <c r="J97" s="120"/>
      <c r="K97" s="121"/>
      <c r="M97" s="64">
        <f t="shared" si="21"/>
        <v>80.06</v>
      </c>
      <c r="O97" s="84"/>
      <c r="R97" s="132">
        <f t="shared" si="22"/>
        <v>1172.0784000000001</v>
      </c>
      <c r="V97" s="96">
        <v>935</v>
      </c>
      <c r="W97" s="96">
        <v>45</v>
      </c>
      <c r="X97" s="97">
        <f t="shared" si="23"/>
        <v>980</v>
      </c>
      <c r="Y97" s="48">
        <f t="shared" si="24"/>
        <v>12.240819385460904</v>
      </c>
      <c r="Z97" s="113"/>
      <c r="AA97" s="48">
        <f t="shared" si="25"/>
        <v>0</v>
      </c>
      <c r="AB97" s="61">
        <v>288800</v>
      </c>
      <c r="AC97" s="12">
        <f t="shared" si="26"/>
        <v>4.0720221606648198E-2</v>
      </c>
      <c r="AE97" s="56">
        <f t="shared" si="27"/>
        <v>927.09480000000008</v>
      </c>
      <c r="AF97" s="59"/>
      <c r="AG97" s="56"/>
    </row>
    <row r="98" spans="2:33" x14ac:dyDescent="0.35">
      <c r="B98" s="119" t="s">
        <v>101</v>
      </c>
      <c r="C98" s="119" t="s">
        <v>27</v>
      </c>
      <c r="D98" s="119" t="s">
        <v>95</v>
      </c>
      <c r="E98" s="119">
        <v>1</v>
      </c>
      <c r="F98" s="119"/>
      <c r="G98" s="161"/>
      <c r="H98" s="119">
        <v>80.08</v>
      </c>
      <c r="I98" s="63">
        <v>3.07</v>
      </c>
      <c r="J98" s="120"/>
      <c r="K98" s="121"/>
      <c r="M98" s="64">
        <f t="shared" si="21"/>
        <v>80.08</v>
      </c>
      <c r="O98" s="84"/>
      <c r="R98" s="132">
        <f t="shared" si="22"/>
        <v>1172.3712</v>
      </c>
      <c r="V98" s="96">
        <v>935</v>
      </c>
      <c r="W98" s="96">
        <v>45</v>
      </c>
      <c r="X98" s="97">
        <f t="shared" si="23"/>
        <v>980</v>
      </c>
      <c r="Y98" s="48">
        <f t="shared" si="24"/>
        <v>12.237762237762238</v>
      </c>
      <c r="Z98" s="113"/>
      <c r="AA98" s="48">
        <f t="shared" si="25"/>
        <v>0</v>
      </c>
      <c r="AB98" s="61">
        <v>268400</v>
      </c>
      <c r="AC98" s="12">
        <f t="shared" si="26"/>
        <v>4.3815201192250373E-2</v>
      </c>
      <c r="AE98" s="56">
        <f t="shared" si="27"/>
        <v>927.32640000000004</v>
      </c>
      <c r="AF98" s="59"/>
      <c r="AG98" s="56"/>
    </row>
    <row r="99" spans="2:33" x14ac:dyDescent="0.35">
      <c r="B99" s="119" t="s">
        <v>106</v>
      </c>
      <c r="C99" s="119" t="s">
        <v>27</v>
      </c>
      <c r="D99" s="119" t="s">
        <v>95</v>
      </c>
      <c r="E99" s="119">
        <v>2</v>
      </c>
      <c r="F99" s="119"/>
      <c r="H99" s="119">
        <v>80.09</v>
      </c>
      <c r="I99" s="63">
        <v>3.07</v>
      </c>
      <c r="K99" s="121"/>
      <c r="M99" s="64">
        <f t="shared" si="21"/>
        <v>80.09</v>
      </c>
      <c r="O99" s="84"/>
      <c r="R99" s="132">
        <f t="shared" si="22"/>
        <v>1172.5176000000001</v>
      </c>
      <c r="V99" s="96">
        <v>935</v>
      </c>
      <c r="W99" s="96">
        <v>45</v>
      </c>
      <c r="X99" s="97">
        <f t="shared" si="23"/>
        <v>980</v>
      </c>
      <c r="Y99" s="48">
        <f t="shared" si="24"/>
        <v>12.236234236483956</v>
      </c>
      <c r="Z99" s="113"/>
      <c r="AA99" s="48">
        <f t="shared" si="25"/>
        <v>0</v>
      </c>
      <c r="AB99" s="61">
        <v>284500</v>
      </c>
      <c r="AC99" s="12">
        <f t="shared" si="26"/>
        <v>4.1335676625659054E-2</v>
      </c>
      <c r="AE99" s="56">
        <f t="shared" si="27"/>
        <v>927.44220000000007</v>
      </c>
      <c r="AF99" s="59"/>
      <c r="AG99" s="56"/>
    </row>
    <row r="100" spans="2:33" x14ac:dyDescent="0.35">
      <c r="B100" s="119" t="s">
        <v>111</v>
      </c>
      <c r="C100" s="119" t="s">
        <v>27</v>
      </c>
      <c r="D100" s="119" t="s">
        <v>95</v>
      </c>
      <c r="E100" s="119">
        <v>3</v>
      </c>
      <c r="F100" s="119"/>
      <c r="H100" s="119">
        <v>77.3</v>
      </c>
      <c r="I100" s="63">
        <v>4.9800000000000004</v>
      </c>
      <c r="K100" s="121"/>
      <c r="M100" s="64">
        <f t="shared" si="21"/>
        <v>77.3</v>
      </c>
      <c r="O100" s="84"/>
      <c r="R100" s="132">
        <f t="shared" si="22"/>
        <v>1131.672</v>
      </c>
      <c r="V100" s="96">
        <v>880</v>
      </c>
      <c r="W100" s="96">
        <v>45</v>
      </c>
      <c r="X100" s="97">
        <f t="shared" si="23"/>
        <v>925</v>
      </c>
      <c r="Y100" s="48">
        <f t="shared" si="24"/>
        <v>11.966364812419148</v>
      </c>
      <c r="Z100" s="113"/>
      <c r="AA100" s="48">
        <f t="shared" si="25"/>
        <v>0</v>
      </c>
      <c r="AB100" s="61">
        <v>273500</v>
      </c>
      <c r="AC100" s="12">
        <f t="shared" si="26"/>
        <v>4.0585009140767826E-2</v>
      </c>
      <c r="AE100" s="56">
        <f t="shared" si="27"/>
        <v>895.13400000000001</v>
      </c>
      <c r="AF100" s="59"/>
      <c r="AG100" s="56"/>
    </row>
    <row r="101" spans="2:33" x14ac:dyDescent="0.35">
      <c r="B101" s="119" t="s">
        <v>132</v>
      </c>
      <c r="C101" s="119" t="s">
        <v>27</v>
      </c>
      <c r="D101" s="119" t="s">
        <v>121</v>
      </c>
      <c r="E101" s="119">
        <v>2</v>
      </c>
      <c r="F101" s="119"/>
      <c r="H101" s="119">
        <v>79.95</v>
      </c>
      <c r="I101" s="63">
        <v>3.46</v>
      </c>
      <c r="K101" s="121"/>
      <c r="M101" s="64">
        <f t="shared" si="21"/>
        <v>79.95</v>
      </c>
      <c r="O101" s="84"/>
      <c r="R101" s="132">
        <f t="shared" si="22"/>
        <v>1170.4680000000001</v>
      </c>
      <c r="V101" s="96">
        <v>920</v>
      </c>
      <c r="W101" s="96">
        <v>45</v>
      </c>
      <c r="X101" s="97">
        <f t="shared" si="23"/>
        <v>965</v>
      </c>
      <c r="Y101" s="48">
        <f t="shared" si="24"/>
        <v>12.07004377736085</v>
      </c>
      <c r="Z101" s="113"/>
      <c r="AA101" s="48">
        <f t="shared" si="25"/>
        <v>0</v>
      </c>
      <c r="AB101" s="61">
        <v>270400</v>
      </c>
      <c r="AC101" s="12">
        <f t="shared" si="26"/>
        <v>4.2825443786982248E-2</v>
      </c>
      <c r="AE101" s="56">
        <f t="shared" si="27"/>
        <v>925.82100000000003</v>
      </c>
      <c r="AF101" s="59"/>
      <c r="AG101" s="56"/>
    </row>
    <row r="102" spans="2:33" x14ac:dyDescent="0.35">
      <c r="B102" s="119" t="s">
        <v>134</v>
      </c>
      <c r="C102" s="119" t="s">
        <v>27</v>
      </c>
      <c r="D102" s="119" t="s">
        <v>121</v>
      </c>
      <c r="E102" s="119">
        <v>2</v>
      </c>
      <c r="F102" s="119"/>
      <c r="H102" s="119">
        <v>78.16</v>
      </c>
      <c r="I102" s="63">
        <v>3.45</v>
      </c>
      <c r="K102" s="121"/>
      <c r="M102" s="64">
        <f t="shared" si="21"/>
        <v>78.16</v>
      </c>
      <c r="O102" s="84"/>
      <c r="R102" s="132">
        <f t="shared" si="22"/>
        <v>1144.2624000000001</v>
      </c>
      <c r="V102" s="96">
        <v>900</v>
      </c>
      <c r="W102" s="96">
        <v>45</v>
      </c>
      <c r="X102" s="97">
        <f t="shared" si="23"/>
        <v>945</v>
      </c>
      <c r="Y102" s="48">
        <f t="shared" si="24"/>
        <v>12.090583418628455</v>
      </c>
      <c r="Z102" s="113"/>
      <c r="AA102" s="48">
        <f t="shared" si="25"/>
        <v>0</v>
      </c>
      <c r="AB102" s="61">
        <v>275200</v>
      </c>
      <c r="AC102" s="12">
        <f t="shared" si="26"/>
        <v>4.1206395348837209E-2</v>
      </c>
      <c r="AE102" s="56">
        <f t="shared" si="27"/>
        <v>905.09280000000001</v>
      </c>
      <c r="AF102" s="59"/>
      <c r="AG102" s="56"/>
    </row>
    <row r="103" spans="2:33" x14ac:dyDescent="0.35">
      <c r="B103" s="119" t="s">
        <v>140</v>
      </c>
      <c r="C103" s="119" t="s">
        <v>27</v>
      </c>
      <c r="D103" s="119" t="s">
        <v>121</v>
      </c>
      <c r="E103" s="119">
        <v>3</v>
      </c>
      <c r="F103" s="119"/>
      <c r="H103" s="119">
        <v>78.16</v>
      </c>
      <c r="I103" s="63">
        <v>3.45</v>
      </c>
      <c r="K103" s="121"/>
      <c r="M103" s="64">
        <f t="shared" si="21"/>
        <v>78.16</v>
      </c>
      <c r="O103" s="84"/>
      <c r="R103" s="132">
        <f t="shared" si="22"/>
        <v>1144.2624000000001</v>
      </c>
      <c r="V103" s="96">
        <v>900</v>
      </c>
      <c r="W103" s="96">
        <v>45</v>
      </c>
      <c r="X103" s="97">
        <f t="shared" si="23"/>
        <v>945</v>
      </c>
      <c r="Y103" s="48">
        <f t="shared" si="24"/>
        <v>12.090583418628455</v>
      </c>
      <c r="Z103" s="113"/>
      <c r="AA103" s="48">
        <f t="shared" si="25"/>
        <v>0</v>
      </c>
      <c r="AB103" s="61">
        <v>272500</v>
      </c>
      <c r="AC103" s="12">
        <f t="shared" si="26"/>
        <v>4.1614678899082568E-2</v>
      </c>
      <c r="AE103" s="56">
        <f t="shared" si="27"/>
        <v>905.09280000000001</v>
      </c>
      <c r="AF103" s="59"/>
      <c r="AG103" s="56"/>
    </row>
    <row r="104" spans="2:33" x14ac:dyDescent="0.35">
      <c r="B104" s="122"/>
      <c r="D104" s="122"/>
    </row>
  </sheetData>
  <autoFilter ref="A8:AI103" xr:uid="{00000000-0009-0000-0000-000000000000}">
    <sortState xmlns:xlrd2="http://schemas.microsoft.com/office/spreadsheetml/2017/richdata2" ref="A9:AI102">
      <sortCondition ref="C8:C102"/>
    </sortState>
  </autoFilter>
  <mergeCells count="5">
    <mergeCell ref="AB6:AC6"/>
    <mergeCell ref="B6:F6"/>
    <mergeCell ref="H6:M6"/>
    <mergeCell ref="R6:Y6"/>
    <mergeCell ref="Z6:AA6"/>
  </mergeCells>
  <conditionalFormatting sqref="B9:F61">
    <cfRule type="expression" dxfId="10" priority="46">
      <formula>$C9="T5"</formula>
    </cfRule>
    <cfRule type="expression" dxfId="9" priority="47">
      <formula>$C9="T4"</formula>
    </cfRule>
    <cfRule type="expression" dxfId="8" priority="48">
      <formula>$C9="T3"</formula>
    </cfRule>
    <cfRule type="expression" dxfId="7" priority="49">
      <formula>$C9="T1"</formula>
    </cfRule>
    <cfRule type="expression" dxfId="6" priority="50">
      <formula>$C9="T2"</formula>
    </cfRule>
  </conditionalFormatting>
  <conditionalFormatting sqref="H9:K55 N9:O55 H56:I103 K56:K103 O56:O103 B62:D78 E62:F103 C79:D99 B79:B104 C100:C103 D100:D104">
    <cfRule type="expression" dxfId="5" priority="236">
      <formula>$C9="T5"</formula>
    </cfRule>
    <cfRule type="expression" dxfId="4" priority="237">
      <formula>$C9="T4"</formula>
    </cfRule>
    <cfRule type="expression" dxfId="3" priority="238">
      <formula>$C9="T3"</formula>
    </cfRule>
    <cfRule type="expression" dxfId="2" priority="239">
      <formula>$C9="T1"</formula>
    </cfRule>
    <cfRule type="expression" dxfId="1" priority="240">
      <formula>$C9="T2"</formula>
    </cfRule>
  </conditionalFormatting>
  <conditionalFormatting sqref="T9:T55">
    <cfRule type="cellIs" dxfId="0" priority="243" operator="greaterThanOrEqual">
      <formula>R9</formula>
    </cfRule>
  </conditionalFormatting>
  <dataValidations count="3">
    <dataValidation type="list" allowBlank="1" showInputMessage="1" showErrorMessage="1" sqref="H4:H5" xr:uid="{233B8D7E-09FB-4E0D-9CBA-CF444BD25E12}">
      <formula1>$R$1:$R$5</formula1>
    </dataValidation>
    <dataValidation type="list" allowBlank="1" showInputMessage="1" showErrorMessage="1" sqref="C9:C103" xr:uid="{00000000-0002-0000-0000-000005000000}">
      <formula1>$AE$3:$AI$3</formula1>
    </dataValidation>
    <dataValidation type="list" allowBlank="1" showInputMessage="1" showErrorMessage="1" sqref="AH8:AH54" xr:uid="{00000000-0002-0000-0000-000003000000}">
      <formula1>#REF!</formula1>
    </dataValidation>
  </dataValidations>
  <printOptions horizontalCentered="1" verticalCentered="1"/>
  <pageMargins left="3.937007874015748E-2" right="3.937007874015748E-2" top="0.15748031496062992" bottom="0.35433070866141736" header="0" footer="0.19685039370078741"/>
  <pageSetup paperSize="9" scale="59" orientation="portrait" r:id="rId1"/>
  <headerFooter alignWithMargins="0">
    <oddFooter>&amp;R&amp;"-,Italique"&amp;9* Plafond communiqué à titre indicatif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AKERYS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 Axelle</dc:creator>
  <cp:lastModifiedBy>Nancy GEDEON</cp:lastModifiedBy>
  <cp:lastPrinted>2017-08-02T14:34:10Z</cp:lastPrinted>
  <dcterms:created xsi:type="dcterms:W3CDTF">2012-03-21T14:38:25Z</dcterms:created>
  <dcterms:modified xsi:type="dcterms:W3CDTF">2026-05-13T16:48:55Z</dcterms:modified>
</cp:coreProperties>
</file>